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fileSharing readOnlyRecommended="1"/>
  <workbookPr showInkAnnotation="0" codeName="ThisWorkbook"/>
  <mc:AlternateContent xmlns:mc="http://schemas.openxmlformats.org/markup-compatibility/2006">
    <mc:Choice Requires="x15">
      <x15ac:absPath xmlns:x15ac="http://schemas.microsoft.com/office/spreadsheetml/2010/11/ac" url="https://danskebankgroup.sharepoint.com/sites/SFB2025/Shared Documents/"/>
    </mc:Choice>
  </mc:AlternateContent>
  <xr:revisionPtr revIDLastSave="33" documentId="8_{6FE28C9E-0B3D-4101-B198-FE17BC99D132}" xr6:coauthVersionLast="47" xr6:coauthVersionMax="47" xr10:uidLastSave="{2449151E-9B7E-477D-B861-543B9FFA0F89}"/>
  <workbookProtection workbookAlgorithmName="SHA-512" workbookHashValue="rKmfwTrF+qO2QDOEt2sfAxn+Z2vxq1Ov6bpvrkdVipMI6Qnhl6qLpLDJ7Mr9KvGk3IBboDK1ZROQWBAu5KyxAA==" workbookSaltValue="RdXOVrL7dEUUj1UYZkAZpg==" workbookSpinCount="100000" lockStructure="1"/>
  <bookViews>
    <workbookView xWindow="-120" yWindow="-120" windowWidth="29040" windowHeight="15720" xr2:uid="{37CF6EF8-D7B7-4C33-9466-4946BA1C0A8C}"/>
  </bookViews>
  <sheets>
    <sheet name="Table of contents" sheetId="81" r:id="rId1"/>
    <sheet name="Introduction" sheetId="72" r:id="rId2"/>
    <sheet name="Change log" sheetId="64" r:id="rId3"/>
    <sheet name="SFDR PAI Indicators" sheetId="57" r:id="rId4"/>
    <sheet name="Sustainable finance" sheetId="35" r:id="rId5"/>
    <sheet name="Active ownership" sheetId="36" r:id="rId6"/>
    <sheet name="Breakdown of baseline changes" sheetId="69" r:id="rId7"/>
    <sheet name="Energy consumption" sheetId="8" r:id="rId8"/>
    <sheet name="Electricity consumption" sheetId="9" r:id="rId9"/>
    <sheet name="Heat consumption" sheetId="10" r:id="rId10"/>
    <sheet name="Road transport" sheetId="11" r:id="rId11"/>
    <sheet name="Air transport" sheetId="12" r:id="rId12"/>
    <sheet name="Paper consumption" sheetId="13" r:id="rId13"/>
    <sheet name="Carbon neutralisation" sheetId="5" r:id="rId14"/>
    <sheet name="Breakdown of indirect &amp; direct " sheetId="17" r:id="rId15"/>
    <sheet name="Other consumption" sheetId="41" r:id="rId16"/>
    <sheet name="Locations and transactions" sheetId="19" r:id="rId17"/>
    <sheet name="Volunteering" sheetId="24" r:id="rId18"/>
    <sheet name="Employees" sheetId="25" r:id="rId19"/>
    <sheet name="Diversity, equity and inclusion" sheetId="31" r:id="rId20"/>
    <sheet name="Health and safety" sheetId="32" r:id="rId21"/>
    <sheet name="Management" sheetId="63" r:id="rId22"/>
    <sheet name="Training" sheetId="26" r:id="rId23"/>
    <sheet name="Danske Bank Group Policies" sheetId="66" r:id="rId24"/>
  </sheets>
  <definedNames>
    <definedName name="_Col1_iNdEx_2">#REF!</definedName>
    <definedName name="_Col2_iNdEx_3">#REF!</definedName>
    <definedName name="_Col3_iNdEx_4">#REF!</definedName>
    <definedName name="_Col4_iNdEx_5">#REF!</definedName>
    <definedName name="_Col5_iNdEx_6">#REF!</definedName>
    <definedName name="_xlnm._FilterDatabase" localSheetId="6" hidden="1">'Breakdown of baseline changes'!$A$5:$AA$5</definedName>
    <definedName name="_xlnm._FilterDatabase" localSheetId="23" hidden="1">'Danske Bank Group Policies'!$B$6:$H$40</definedName>
    <definedName name="_xlnm._FilterDatabase" localSheetId="16" hidden="1">'Locations and transactions'!$H$3:$H$21</definedName>
    <definedName name="_xlnm._FilterDatabase" localSheetId="15" hidden="1">'Other consumption'!$A$5:$J$5</definedName>
    <definedName name="_Row0_TCol0_iNdEx_1">#REF!</definedName>
    <definedName name="_Row1_iNdEx_7">#REF!</definedName>
    <definedName name="_Row10_iNdEx_16">#REF!</definedName>
    <definedName name="_Row11_iNdEx_17">#REF!</definedName>
    <definedName name="_Row12_iNdEx_18">#REF!</definedName>
    <definedName name="_Row13_iNdEx_19">#REF!</definedName>
    <definedName name="_Row14_iNdEx_20">#REF!</definedName>
    <definedName name="_Row15_iNdEx_21">#REF!</definedName>
    <definedName name="_Row16_iNdEx_22">#REF!</definedName>
    <definedName name="_Row17_iNdEx_23">#REF!</definedName>
    <definedName name="_Row18_iNdEx_24">#REF!</definedName>
    <definedName name="_Row19_iNdEx_25">#REF!</definedName>
    <definedName name="_Row2_iNdEx_8">#REF!</definedName>
    <definedName name="_Row20_iNdEx_26">#REF!</definedName>
    <definedName name="_Row21_iNdEx_27">#REF!</definedName>
    <definedName name="_Row22_iNdEx_28">#REF!</definedName>
    <definedName name="_Row23_iNdEx_29">#REF!</definedName>
    <definedName name="_Row24_iNdEx_30">#REF!</definedName>
    <definedName name="_Row25_iNdEx_31">#REF!</definedName>
    <definedName name="_Row26_iNdEx_32">#REF!</definedName>
    <definedName name="_Row27_iNdEx_33">#REF!</definedName>
    <definedName name="_Row28_iNdEx_34">#REF!</definedName>
    <definedName name="_Row29_iNdEx_35">#REF!</definedName>
    <definedName name="_Row3_iNdEx_9">#REF!</definedName>
    <definedName name="_Row30_iNdEx_36">#REF!</definedName>
    <definedName name="_Row31_iNdEx_37">#REF!</definedName>
    <definedName name="_Row32_iNdEx_38">#REF!</definedName>
    <definedName name="_Row33_iNdEx_39">#REF!</definedName>
    <definedName name="_Row34_iNdEx_40">#REF!</definedName>
    <definedName name="_Row35_iNdEx_41">#REF!</definedName>
    <definedName name="_Row36_iNdEx_42">#REF!</definedName>
    <definedName name="_Row37_iNdEx_43">#REF!</definedName>
    <definedName name="_Row38_iNdEx_44">#REF!</definedName>
    <definedName name="_Row39_iNdEx_45">#REF!</definedName>
    <definedName name="_Row4_iNdEx_10">#REF!</definedName>
    <definedName name="_Row40_iNdEx_46">#REF!</definedName>
    <definedName name="_Row41_iNdEx_47">#REF!</definedName>
    <definedName name="_Row42_iNdEx_48">#REF!</definedName>
    <definedName name="_Row43_iNdEx_49">#REF!</definedName>
    <definedName name="_Row44_iNdEx_50">#REF!</definedName>
    <definedName name="_Row45_iNdEx_51">#REF!</definedName>
    <definedName name="_Row46_iNdEx_52">#REF!</definedName>
    <definedName name="_Row47_iNdEx_53">#REF!</definedName>
    <definedName name="_Row48_iNdEx_54">#REF!</definedName>
    <definedName name="_Row49_iNdEx_55">#REF!</definedName>
    <definedName name="_Row5_iNdEx_11">#REF!</definedName>
    <definedName name="_Row50_iNdEx_56">#REF!</definedName>
    <definedName name="_Row51_iNdEx_57">#REF!</definedName>
    <definedName name="_Row52_iNdEx_58">#REF!</definedName>
    <definedName name="_Row53_iNdEx_59">#REF!</definedName>
    <definedName name="_Row54_iNdEx_60">#REF!</definedName>
    <definedName name="_Row55_iNdEx_61">#REF!</definedName>
    <definedName name="_Row56_iNdEx_62">#REF!</definedName>
    <definedName name="_Row57_iNdEx_63">#REF!</definedName>
    <definedName name="_Row6_iNdEx_12">#REF!</definedName>
    <definedName name="_Row7_iNdEx_13">#REF!</definedName>
    <definedName name="_Row8_iNdEx_14">#REF!</definedName>
    <definedName name="_Row9_iNdEx_15">#REF!</definedName>
    <definedName name="Danske_Bank_in_Brief" localSheetId="6">#REF!</definedName>
    <definedName name="Danske_Bank_in_Brief" localSheetId="2">#REF!</definedName>
    <definedName name="Danske_Bank_in_Brief" localSheetId="23">#REF!</definedName>
    <definedName name="Danske_Bank_in_Brief" localSheetId="1">#REF!</definedName>
    <definedName name="Danske_Bank_in_Brief" localSheetId="21">#REF!</definedName>
    <definedName name="Danske_Bank_in_Brief" localSheetId="3">#REF!</definedName>
    <definedName name="Danske_Bank_in_Brief">#REF!</definedName>
    <definedName name="_xlnm.Print_Area" localSheetId="5">'Active ownership'!$A$1:$H$27</definedName>
    <definedName name="_xlnm.Print_Area" localSheetId="11">'Air transport'!$A$1:$J$32</definedName>
    <definedName name="_xlnm.Print_Area" localSheetId="6">'Breakdown of baseline changes'!$A$1:$AA$20</definedName>
    <definedName name="_xlnm.Print_Area" localSheetId="14">'Breakdown of indirect &amp; direct '!$A$1:$J$204</definedName>
    <definedName name="_xlnm.Print_Area" localSheetId="13">'Carbon neutralisation'!$A$1:$R$47</definedName>
    <definedName name="_xlnm.Print_Area" localSheetId="2">'Change log'!$A$1:$N$7</definedName>
    <definedName name="_xlnm.Print_Area" localSheetId="23">'Danske Bank Group Policies'!$A$1:$I$40</definedName>
    <definedName name="_xlnm.Print_Area" localSheetId="19">'Diversity, equity and inclusion'!$A$1:$H$41</definedName>
    <definedName name="_xlnm.Print_Area" localSheetId="8">'Electricity consumption'!$A$1:$J$46</definedName>
    <definedName name="_xlnm.Print_Area" localSheetId="18">Employees!$A$1:$O$85</definedName>
    <definedName name="_xlnm.Print_Area" localSheetId="7">'Energy consumption'!$A$1:$J$73</definedName>
    <definedName name="_xlnm.Print_Area" localSheetId="20">'Health and safety'!$A$1:$H$14</definedName>
    <definedName name="_xlnm.Print_Area" localSheetId="9">'Heat consumption'!$A$1:$J$50</definedName>
    <definedName name="_xlnm.Print_Area" localSheetId="1">Introduction!$A$1:$E$7</definedName>
    <definedName name="_xlnm.Print_Area" localSheetId="16">'Locations and transactions'!$A$1:$H$26</definedName>
    <definedName name="_xlnm.Print_Area" localSheetId="21">Management!$A$1:$M$13</definedName>
    <definedName name="_xlnm.Print_Area" localSheetId="15">'Other consumption'!$A$1:$J$44</definedName>
    <definedName name="_xlnm.Print_Area" localSheetId="12">'Paper consumption'!$A$1:$J$30</definedName>
    <definedName name="_xlnm.Print_Area" localSheetId="10">'Road transport'!$A$1:$J$21</definedName>
    <definedName name="_xlnm.Print_Area" localSheetId="3">'SFDR PAI Indicators'!$A$1:$J$31</definedName>
    <definedName name="_xlnm.Print_Area" localSheetId="4">'Sustainable finance'!$A$1:$P$46</definedName>
    <definedName name="_xlnm.Print_Area" localSheetId="22">Training!$A$1:$G$8</definedName>
    <definedName name="_xlnm.Print_Area" localSheetId="17">Volunteering!$A$1:$H$15</definedName>
    <definedName name="SASS" localSheetId="6">#REF!</definedName>
    <definedName name="SASS" localSheetId="2">#REF!</definedName>
    <definedName name="SASS" localSheetId="23">#REF!</definedName>
    <definedName name="SASS" localSheetId="21">#REF!</definedName>
    <definedName name="SASS">#REF!</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5" i="25" l="1"/>
  <c r="D44" i="25"/>
  <c r="D43" i="25"/>
  <c r="E23" i="57" l="1"/>
  <c r="C7" i="19" l="1"/>
  <c r="C36" i="11"/>
  <c r="D37" i="11"/>
  <c r="C11" i="11"/>
  <c r="D12" i="11"/>
  <c r="G12" i="57" l="1"/>
  <c r="G11" i="57"/>
  <c r="G10" i="57"/>
  <c r="F10" i="57"/>
  <c r="F11" i="57"/>
  <c r="F12" i="57"/>
  <c r="D7" i="19"/>
  <c r="G16" i="57" l="1"/>
  <c r="F16" i="57"/>
  <c r="E10" i="57"/>
  <c r="C20" i="10"/>
  <c r="D11" i="10"/>
  <c r="C12" i="10"/>
  <c r="C11" i="9"/>
  <c r="C65" i="8"/>
  <c r="C66" i="8"/>
  <c r="C67" i="8"/>
  <c r="C68" i="8"/>
  <c r="C69" i="8"/>
  <c r="C70" i="8"/>
  <c r="C71" i="8"/>
  <c r="C52" i="8"/>
  <c r="C53" i="8"/>
  <c r="C54" i="8"/>
  <c r="C55" i="8"/>
  <c r="C56" i="8"/>
  <c r="C57" i="8"/>
  <c r="C58" i="8"/>
  <c r="C36" i="8"/>
  <c r="C64" i="8" s="1"/>
  <c r="C51" i="8" l="1"/>
  <c r="E16" i="57"/>
  <c r="C11" i="10"/>
  <c r="E25" i="57"/>
  <c r="E15" i="57"/>
  <c r="E12" i="57"/>
  <c r="E11" i="57"/>
  <c r="E14" i="57" l="1"/>
  <c r="E13" i="57"/>
  <c r="G23" i="57"/>
  <c r="G13" i="57" l="1"/>
  <c r="F13" i="57"/>
  <c r="F15" i="57"/>
  <c r="G15" i="57"/>
  <c r="F25" i="57"/>
  <c r="G25" i="57"/>
  <c r="E158" i="17"/>
  <c r="E157" i="17"/>
  <c r="E156" i="17"/>
  <c r="E154" i="17"/>
  <c r="E153" i="17"/>
  <c r="E152" i="17"/>
  <c r="E151" i="17"/>
  <c r="E150" i="17"/>
  <c r="I149" i="17"/>
  <c r="H149" i="17"/>
  <c r="G149" i="17"/>
  <c r="F149" i="17"/>
  <c r="F14" i="57" l="1"/>
  <c r="E149" i="17"/>
  <c r="G14" i="57"/>
</calcChain>
</file>

<file path=xl/sharedStrings.xml><?xml version="1.0" encoding="utf-8"?>
<sst xmlns="http://schemas.openxmlformats.org/spreadsheetml/2006/main" count="1578" uniqueCount="557">
  <si>
    <t>N/A</t>
  </si>
  <si>
    <t>Energy consumption</t>
  </si>
  <si>
    <t>Electricity consumption</t>
  </si>
  <si>
    <t>Heat consumption</t>
  </si>
  <si>
    <t>Road transport</t>
  </si>
  <si>
    <t>Employees</t>
  </si>
  <si>
    <t>Health and safety</t>
  </si>
  <si>
    <t>Management</t>
  </si>
  <si>
    <t>Comment</t>
  </si>
  <si>
    <t>Training</t>
  </si>
  <si>
    <t>GHG emissions</t>
  </si>
  <si>
    <t>Green loans granted to customers in RD (DKK billions)</t>
  </si>
  <si>
    <t>Investments in the green transition by Danica (DKK billions)</t>
  </si>
  <si>
    <t>Change</t>
  </si>
  <si>
    <t>Breakdown of baseline changes</t>
  </si>
  <si>
    <t>Air transport</t>
  </si>
  <si>
    <t>Paper consumption</t>
  </si>
  <si>
    <t>Carbon neutralisation</t>
  </si>
  <si>
    <t>Responsible</t>
  </si>
  <si>
    <t>To be deleted</t>
  </si>
  <si>
    <t>Volunteering</t>
  </si>
  <si>
    <t>Sustainability Fact Book 2025</t>
  </si>
  <si>
    <t>INTRODUCTION</t>
  </si>
  <si>
    <t>SOCIAL</t>
  </si>
  <si>
    <t>Introduction</t>
  </si>
  <si>
    <t>Change log</t>
  </si>
  <si>
    <t>Sustainable Finance Disclosure Regulation mandatory Principal Adverse Impact Indicators (SFDR PAI Indicators)</t>
  </si>
  <si>
    <t>SUSTAINABLE FINANCE</t>
  </si>
  <si>
    <t>Sustainable finance</t>
  </si>
  <si>
    <t>Active ownership</t>
  </si>
  <si>
    <t>GOVERNANCE</t>
  </si>
  <si>
    <t>ENVIRONMENT</t>
  </si>
  <si>
    <r>
      <t>Breakdown of indirect and direct CO</t>
    </r>
    <r>
      <rPr>
        <u/>
        <vertAlign val="subscript"/>
        <sz val="11"/>
        <color theme="10"/>
        <rFont val="DanskeLight"/>
      </rPr>
      <t>2</t>
    </r>
    <r>
      <rPr>
        <u/>
        <sz val="11"/>
        <color theme="10"/>
        <rFont val="DanskeLight"/>
      </rPr>
      <t>e emissions</t>
    </r>
  </si>
  <si>
    <t>Other consumption</t>
  </si>
  <si>
    <t>Disclaimer:</t>
  </si>
  <si>
    <t>For further information:</t>
  </si>
  <si>
    <t>Date</t>
  </si>
  <si>
    <t>Changes and/or additions</t>
  </si>
  <si>
    <t>Link to sheet</t>
  </si>
  <si>
    <r>
      <rPr>
        <sz val="11"/>
        <color theme="1"/>
        <rFont val="DanskeLight"/>
      </rPr>
      <t xml:space="preserve">We report on Danske Bank's relevant mandatory Principal Adverse Impact (PAI) indicators included in the EU's Sustainable Financial Disclosure Regulation (SFDR). The data covers Danske Bank's own operations only. Danske Bank's Statement on principal adverse impacts of investment decisions on sustainability factors can be found at </t>
    </r>
    <r>
      <rPr>
        <u/>
        <sz val="11"/>
        <color theme="10"/>
        <rFont val="DanskeLight"/>
      </rPr>
      <t xml:space="preserve"> www.danskebank.com/sustainability/publications-and-policies.</t>
    </r>
  </si>
  <si>
    <t>Area</t>
  </si>
  <si>
    <t xml:space="preserve">Topic </t>
  </si>
  <si>
    <t>Accounting metric</t>
  </si>
  <si>
    <t>Unit</t>
  </si>
  <si>
    <t>Environmental</t>
  </si>
  <si>
    <t>GHG Emissions</t>
  </si>
  <si>
    <t>Scope 1</t>
  </si>
  <si>
    <t>tonnes</t>
  </si>
  <si>
    <t>Scope 2</t>
  </si>
  <si>
    <t>Market-based</t>
  </si>
  <si>
    <t>Scope 3</t>
  </si>
  <si>
    <t>Total GHG</t>
  </si>
  <si>
    <t>Share of non-renewable energy</t>
  </si>
  <si>
    <t xml:space="preserve">Renewable energy use </t>
  </si>
  <si>
    <t>MWh</t>
  </si>
  <si>
    <t>Percentage renewable energy consumed</t>
  </si>
  <si>
    <t>%</t>
  </si>
  <si>
    <t>Related to own consumption (scope 1 and 2)</t>
  </si>
  <si>
    <t>See comment</t>
  </si>
  <si>
    <t>Biodiversity</t>
  </si>
  <si>
    <t>Activities negatively affecting biodiversity-sensitive areas</t>
  </si>
  <si>
    <t>number</t>
  </si>
  <si>
    <t>Water</t>
  </si>
  <si>
    <t>Emissions to water</t>
  </si>
  <si>
    <t>Total water discharged</t>
  </si>
  <si>
    <r>
      <t>m</t>
    </r>
    <r>
      <rPr>
        <vertAlign val="superscript"/>
        <sz val="11"/>
        <color theme="1"/>
        <rFont val="DanskeLight"/>
      </rPr>
      <t>3</t>
    </r>
  </si>
  <si>
    <t>No discharges to water except for hygiene water</t>
  </si>
  <si>
    <t xml:space="preserve">Water stress exposure percentage </t>
  </si>
  <si>
    <t>No data, and not material for a bank to measure</t>
  </si>
  <si>
    <t>Waste</t>
  </si>
  <si>
    <t>Hazardous waste ratio</t>
  </si>
  <si>
    <t>Hazardous waste</t>
  </si>
  <si>
    <t>Social and Employee, respect for human rights, anti-corruption and anti-bribery matters</t>
  </si>
  <si>
    <t>Social and employee matters</t>
  </si>
  <si>
    <t>Unadjusted gender pay gap</t>
  </si>
  <si>
    <t>Median Gender Pay Gap</t>
  </si>
  <si>
    <t>Policies to monitor compliance with the UNGC principles or OECD Guidelines for Multinational Enterprises</t>
  </si>
  <si>
    <t>UN Global Compact signatory</t>
  </si>
  <si>
    <t>yes</t>
  </si>
  <si>
    <t>yes/no</t>
  </si>
  <si>
    <t xml:space="preserve">Board gender diversity </t>
  </si>
  <si>
    <t xml:space="preserve">  Sustainable finance</t>
  </si>
  <si>
    <t>Green bonds issued by Danske Bank (DB) (DKK billions)</t>
  </si>
  <si>
    <t>Green bonds issued by Realkredit Danmark (RD) (DKK billions)</t>
  </si>
  <si>
    <r>
      <t xml:space="preserve">Bloomberg League table share of arranged Sustainable Bonds (DKK billions) </t>
    </r>
    <r>
      <rPr>
        <vertAlign val="superscript"/>
        <sz val="11"/>
        <color theme="1"/>
        <rFont val="DanskeLight"/>
      </rPr>
      <t>1,2</t>
    </r>
  </si>
  <si>
    <r>
      <rPr>
        <vertAlign val="superscript"/>
        <sz val="10"/>
        <color theme="1"/>
        <rFont val="DanskeLight"/>
      </rPr>
      <t>1</t>
    </r>
    <r>
      <rPr>
        <sz val="10"/>
        <color theme="1"/>
        <rFont val="DanskeLight"/>
      </rPr>
      <t xml:space="preserve"> Sustainable bonds comprise green bonds, social bonds, sustainability bonds and sustainability-linked bonds.</t>
    </r>
  </si>
  <si>
    <r>
      <t xml:space="preserve">2 </t>
    </r>
    <r>
      <rPr>
        <sz val="10"/>
        <color theme="1"/>
        <rFont val="DanskeLight"/>
      </rPr>
      <t>The data for 2021-2023 has been restated due to the inclusion of sustainability-linked bonds</t>
    </r>
    <r>
      <rPr>
        <vertAlign val="superscript"/>
        <sz val="10"/>
        <color theme="1"/>
        <rFont val="DanskeLight"/>
      </rPr>
      <t>.</t>
    </r>
  </si>
  <si>
    <t xml:space="preserve">  Sustainable finance: Active ownership</t>
  </si>
  <si>
    <r>
      <rPr>
        <vertAlign val="superscript"/>
        <sz val="10"/>
        <color theme="1"/>
        <rFont val="DanskeLight"/>
      </rPr>
      <t xml:space="preserve">1 </t>
    </r>
    <r>
      <rPr>
        <sz val="10"/>
        <color theme="1"/>
        <rFont val="DanskeLight"/>
      </rPr>
      <t>The data for 2023 has been restated.</t>
    </r>
  </si>
  <si>
    <t>-</t>
  </si>
  <si>
    <r>
      <t xml:space="preserve">Total number of proposals </t>
    </r>
    <r>
      <rPr>
        <vertAlign val="superscript"/>
        <sz val="11"/>
        <color theme="1"/>
        <rFont val="DanskeLight"/>
      </rPr>
      <t>1</t>
    </r>
  </si>
  <si>
    <r>
      <t>Total number of general meetings</t>
    </r>
    <r>
      <rPr>
        <vertAlign val="superscript"/>
        <sz val="11"/>
        <color theme="1"/>
        <rFont val="DanskeLight"/>
      </rPr>
      <t xml:space="preserve"> 1</t>
    </r>
  </si>
  <si>
    <t>Environment: Breakdown of historical baseline changes</t>
  </si>
  <si>
    <t>Changed</t>
  </si>
  <si>
    <t>Version</t>
  </si>
  <si>
    <t>Restatement of our baseline for own operations emissions (scope 1, 2, and current scope 3) to excluded scope 3.7 emissions from employee commuting (working from home) due to insufficient data availability, low data quality and limited control.</t>
  </si>
  <si>
    <t>Restatement of our baseline for own operations emissions (scope 1, 2, and current scope 3) to enhance the accuracy of the Scope 3.6 business travel by air model.</t>
  </si>
  <si>
    <t>0.2</t>
  </si>
  <si>
    <t>Addition of emissions from working from home</t>
  </si>
  <si>
    <t>0.1</t>
  </si>
  <si>
    <t>First reported</t>
  </si>
  <si>
    <t>0.0</t>
  </si>
  <si>
    <t>Environment: Energy consumption</t>
  </si>
  <si>
    <t>Total</t>
  </si>
  <si>
    <t>Denmark</t>
  </si>
  <si>
    <t>Finland</t>
  </si>
  <si>
    <t>Sweden</t>
  </si>
  <si>
    <t>Norway</t>
  </si>
  <si>
    <t>Northern Ireland</t>
  </si>
  <si>
    <t>Ireland</t>
  </si>
  <si>
    <t>Lithuania</t>
  </si>
  <si>
    <t>India</t>
  </si>
  <si>
    <r>
      <t xml:space="preserve">Number of FTEs </t>
    </r>
    <r>
      <rPr>
        <vertAlign val="superscript"/>
        <sz val="11"/>
        <color theme="1"/>
        <rFont val="DanskeLight"/>
      </rPr>
      <t>1,2</t>
    </r>
  </si>
  <si>
    <t>Estimated countries</t>
  </si>
  <si>
    <r>
      <t>Energy consumption in total (MWh)</t>
    </r>
    <r>
      <rPr>
        <vertAlign val="superscript"/>
        <sz val="11"/>
        <color theme="1"/>
        <rFont val="DanskeLight"/>
      </rPr>
      <t xml:space="preserve"> 1,2,3</t>
    </r>
  </si>
  <si>
    <r>
      <t xml:space="preserve">Energy consumption per employee (MWh/FTE) </t>
    </r>
    <r>
      <rPr>
        <vertAlign val="superscript"/>
        <sz val="11"/>
        <color theme="1"/>
        <rFont val="DanskeLight"/>
      </rPr>
      <t>1,2</t>
    </r>
  </si>
  <si>
    <r>
      <t xml:space="preserve">Renewable energy share scope 1 and 2 (%) </t>
    </r>
    <r>
      <rPr>
        <vertAlign val="superscript"/>
        <sz val="11"/>
        <color theme="1"/>
        <rFont val="DanskeLight"/>
      </rPr>
      <t>1</t>
    </r>
  </si>
  <si>
    <t>Environment: Electricity consumption</t>
  </si>
  <si>
    <r>
      <t>Electricity consumption per employee (MWh/FTE)</t>
    </r>
    <r>
      <rPr>
        <vertAlign val="superscript"/>
        <sz val="11"/>
        <color theme="1"/>
        <rFont val="DanskeLight"/>
      </rPr>
      <t xml:space="preserve"> 1</t>
    </r>
  </si>
  <si>
    <r>
      <rPr>
        <vertAlign val="superscript"/>
        <sz val="10"/>
        <color theme="1"/>
        <rFont val="DanskeLight"/>
      </rPr>
      <t>1</t>
    </r>
    <r>
      <rPr>
        <sz val="10"/>
        <color theme="1"/>
        <rFont val="DanskeLight"/>
      </rPr>
      <t xml:space="preserve"> From 2024, the total electricity consumption per employee (MWh/FTE) is calculated by dividing the total electricity consumption by the total number of FTEs, including those in estimated countries.</t>
    </r>
  </si>
  <si>
    <t>Environment: Heat consumption</t>
  </si>
  <si>
    <r>
      <t>Heat consumption — total (MWh)</t>
    </r>
    <r>
      <rPr>
        <vertAlign val="superscript"/>
        <sz val="11"/>
        <color theme="1"/>
        <rFont val="DanskeLight"/>
      </rPr>
      <t xml:space="preserve"> 1,2,3</t>
    </r>
  </si>
  <si>
    <r>
      <rPr>
        <vertAlign val="superscript"/>
        <sz val="10"/>
        <color theme="1"/>
        <rFont val="DanskeLight"/>
      </rPr>
      <t>1</t>
    </r>
    <r>
      <rPr>
        <sz val="10"/>
        <color theme="1"/>
        <rFont val="DanskeLight"/>
      </rPr>
      <t xml:space="preserve"> From 2019, the Swedish heat consumption also included district cooling. The increase in heat consumption (MWh) in Sweden is mainly due to developments in some key offices in the country.</t>
    </r>
  </si>
  <si>
    <r>
      <rPr>
        <vertAlign val="superscript"/>
        <sz val="10"/>
        <color theme="1"/>
        <rFont val="DanskeLight"/>
      </rPr>
      <t xml:space="preserve">3 </t>
    </r>
    <r>
      <rPr>
        <sz val="10"/>
        <color theme="1"/>
        <rFont val="DanskeLight"/>
      </rPr>
      <t>Heating consumption (MWh) also includes district cooling.</t>
    </r>
  </si>
  <si>
    <r>
      <rPr>
        <vertAlign val="superscript"/>
        <sz val="10"/>
        <color theme="1"/>
        <rFont val="DanskeLight"/>
      </rPr>
      <t xml:space="preserve">1 </t>
    </r>
    <r>
      <rPr>
        <sz val="10"/>
        <color theme="1"/>
        <rFont val="DanskeLight"/>
      </rPr>
      <t>From 2019, the Swedish heat consumption also included district cooling.</t>
    </r>
  </si>
  <si>
    <r>
      <rPr>
        <vertAlign val="superscript"/>
        <sz val="10"/>
        <color theme="1"/>
        <rFont val="DanskeLight"/>
      </rPr>
      <t>2</t>
    </r>
    <r>
      <rPr>
        <sz val="10"/>
        <color theme="1"/>
        <rFont val="DanskeLight"/>
      </rPr>
      <t xml:space="preserve"> From 2024, the total heat consumption per employee (MWh/FTE) is calculated by dividing the total heat consumption by the total number of FTEs, including those in estimated countries.</t>
    </r>
  </si>
  <si>
    <t>Environment: Road transport</t>
  </si>
  <si>
    <t>Road transportation of the Danske Bank Group – all data is reported from Q4-Q3 and covers our main operations in Denmark, Finland, Sweden, Norway, Northern Ireland, Ireland, Lithuania and India.</t>
  </si>
  <si>
    <t>Environment: Air transport</t>
  </si>
  <si>
    <t>Air transportation of the Danske Bank Group – covering our main operations in Denmark, Finland, Sweden, Norway, Northern Ireland, Ireland, Lithuania and India.</t>
  </si>
  <si>
    <t xml:space="preserve">Business travel by air per employee (km/FTE) </t>
  </si>
  <si>
    <t>Environment: Paper consumption</t>
  </si>
  <si>
    <t xml:space="preserve">Paper consumption data is based on the most reliable consumption data available from the Group’s main operations in Denmark, Finland, Ireland, Northern Ireland, Norway, Sweden  Lithuania and India. </t>
  </si>
  <si>
    <t xml:space="preserve">Paper consumption per employee (kg/FTE) </t>
  </si>
  <si>
    <t>Environment: Carbon neutralisation</t>
  </si>
  <si>
    <r>
      <rPr>
        <vertAlign val="superscript"/>
        <sz val="10"/>
        <color theme="1"/>
        <rFont val="DanskeLight"/>
      </rPr>
      <t>1</t>
    </r>
    <r>
      <rPr>
        <sz val="10"/>
        <color theme="1"/>
        <rFont val="DanskeLight"/>
      </rPr>
      <t xml:space="preserve"> Total has changed since 2019 due to restatements – see Breakdown of baseline changes.</t>
    </r>
  </si>
  <si>
    <r>
      <t>Neutralised by carbon credits from projects (tonnes)</t>
    </r>
    <r>
      <rPr>
        <vertAlign val="superscript"/>
        <sz val="11"/>
        <color theme="1"/>
        <rFont val="DanskeLight"/>
      </rPr>
      <t xml:space="preserve"> 1,2,3</t>
    </r>
  </si>
  <si>
    <r>
      <rPr>
        <vertAlign val="superscript"/>
        <sz val="10"/>
        <color theme="1"/>
        <rFont val="DanskeLight"/>
      </rPr>
      <t>2</t>
    </r>
    <r>
      <rPr>
        <sz val="10"/>
        <color theme="1"/>
        <rFont val="DanskeLight"/>
      </rPr>
      <t xml:space="preserve"> We neutralise emissions by supporting certified carbon credit projects. See table below.</t>
    </r>
  </si>
  <si>
    <t>Link to registry</t>
  </si>
  <si>
    <t>Link to supplier description</t>
  </si>
  <si>
    <t>Wind</t>
  </si>
  <si>
    <t>Gold Standard</t>
  </si>
  <si>
    <t xml:space="preserve">https://registry.goldstandard.org/projects/details/686 </t>
  </si>
  <si>
    <t>https://registry.goldstandard.org/credit-blocks/details/148210</t>
  </si>
  <si>
    <t>Colombia</t>
  </si>
  <si>
    <t>Reforestation</t>
  </si>
  <si>
    <t>https://registry.verra.org/app/projectDetail/VCS/1769</t>
  </si>
  <si>
    <t>https://www.southpole.com/projects/restoration-of-degraded-lands-in-jaguar-corridors-colombia</t>
  </si>
  <si>
    <t>Mexico</t>
  </si>
  <si>
    <t>Verified Carbon Standard</t>
  </si>
  <si>
    <t>https://registry.verra.org/app/projectDetail/VCS/1740</t>
  </si>
  <si>
    <t>https://www.southpole.com/projects/forest-restoration-with-teak</t>
  </si>
  <si>
    <t>China</t>
  </si>
  <si>
    <t>Renewable energy</t>
  </si>
  <si>
    <t>https://registry.verra.org/app/projectDetail/VCS/2402</t>
  </si>
  <si>
    <t>https://www.southpole.com/en/projects/linshu-wastewater-to-energy</t>
  </si>
  <si>
    <t>European biochar</t>
  </si>
  <si>
    <t>France</t>
  </si>
  <si>
    <t>Biochar</t>
  </si>
  <si>
    <t>https://platform.carbonfuture.earth/balancer/portfolios/view/main/79afec0d-a3a7-41f1-8902-ddd432364170</t>
  </si>
  <si>
    <t>https://registry.verra.org/app/search/VCS?programType=ISSUANCE&amp;exactResId=1740</t>
  </si>
  <si>
    <t>https://registry.verra.org/app/search/VCS?programType=ISSUANCE&amp;exactResId=2402</t>
  </si>
  <si>
    <t>European biochar - Agriculture</t>
  </si>
  <si>
    <t>Austria</t>
  </si>
  <si>
    <t>https://platform.carbonfuture.earth/balancer/climate-credit/view/6f7bac09-4d8c-4920-bd48-36f337b56b4b</t>
  </si>
  <si>
    <t>https://platform.carbonfuture.earth/balancer/portfolios/view/318ac738-6f80-4b2e-a4bd-2f7967a0e35e</t>
  </si>
  <si>
    <t>European biochar - Vineyards</t>
  </si>
  <si>
    <t>https://platform.carbonfuture.earth/balancer/climate-credit/view/6ffaa4ea-a627-41d5-9c8f-b5f9960cecd3</t>
  </si>
  <si>
    <t>https://platform.carbonfuture.earth/balancer/portfolios/view/79afec0d-a3a7-41f1-8902-ddd432364170</t>
  </si>
  <si>
    <t>Verra Search Page</t>
  </si>
  <si>
    <t>Sweden, Germany, Switzerland, Austria, Italy</t>
  </si>
  <si>
    <t>Carbonfuture</t>
  </si>
  <si>
    <t>https://platform.carbonfuture.earth/balancer/portfolios/view/ab2c02c7-b298-47aa-92fc-66fa0c919859</t>
  </si>
  <si>
    <t>European biochar - Novocarbo</t>
  </si>
  <si>
    <t>Sweden, Germany, Portugal</t>
  </si>
  <si>
    <t>https://platform.carbonfuture.earth/balancer/portfolios/view/71145495-c12b-4bec-9b58-4af0fc984f5a</t>
  </si>
  <si>
    <t>European biochar - Bara mineraler</t>
  </si>
  <si>
    <t>https://platform.carbonfuture.earth/balancer/portfolios/view/739f9eb2-7253-44a6-b62a-751d46cc4540</t>
  </si>
  <si>
    <t>https://registry.goldstandard.org/credit-blocks/details/553252</t>
  </si>
  <si>
    <t>https://forliance.com/afforestation-and-reforestation-projects/vichada-climate-reforestation-project</t>
  </si>
  <si>
    <t>Nicaragua</t>
  </si>
  <si>
    <t>https://registry.goldstandard.org/credit-blocks/details/344830</t>
  </si>
  <si>
    <t>https://www.klimate.co/project/nicaforest</t>
  </si>
  <si>
    <t>European biochar - Biokolprodukter</t>
  </si>
  <si>
    <t>EBC - C Sink</t>
  </si>
  <si>
    <t>https://global-c-registry.org/intransitionphase?id=E6Z3659YK7&amp;search=23140&amp;language=en</t>
  </si>
  <si>
    <t>https://www.klimate.co/project/biokolprodukter-cortus-energy</t>
  </si>
  <si>
    <t>https://global-c-registry.org/intransitionphase?id=PWZ6G6P5KM&amp;search=23135&amp;language=en</t>
  </si>
  <si>
    <t>https://global-c-registry.org/intransitionphase?id=Y4KJW8RWZ9&amp;search=23136&amp;language=en</t>
  </si>
  <si>
    <t>https://global-c-registry.org/intransitionphase?id=7RKQYR9WK6&amp;search=23137&amp;language=en</t>
  </si>
  <si>
    <t>https://global-c-registry.org/intransitionphase?id=PMKN8VXXKJ&amp;search=23138&amp;language=en</t>
  </si>
  <si>
    <t>https://global-c-registry.org/intransitionphase?id=NRKME8W3KM&amp;search=23139&amp;language=en</t>
  </si>
  <si>
    <r>
      <rPr>
        <vertAlign val="superscript"/>
        <sz val="10"/>
        <color theme="1"/>
        <rFont val="DanskeLight"/>
      </rPr>
      <t xml:space="preserve">1 </t>
    </r>
    <r>
      <rPr>
        <sz val="10"/>
        <color theme="1"/>
        <rFont val="DanskeLight"/>
      </rPr>
      <t>FirstClimate AG has been our partner from 2009 to 2020. First Climate’s carbon offsetting activities are audited and verified by TÜV Nord on an annual basis. For more information: www.firstclimate.com/en/about-us/</t>
    </r>
  </si>
  <si>
    <r>
      <rPr>
        <vertAlign val="superscript"/>
        <sz val="10"/>
        <color theme="1"/>
        <rFont val="DanskeLight"/>
      </rPr>
      <t>4</t>
    </r>
    <r>
      <rPr>
        <sz val="10"/>
        <color theme="1"/>
        <rFont val="DanskeLight"/>
      </rPr>
      <t xml:space="preserve"> From 2022 to 2024, we invested in a small proportion of Biochar projects in order to support the development of Technology-Based offsetting solutions. The supported Biochar projects are EBC C-Sink, still awaiting ICROA endorsement. In order to ensure that our entire emissions portfolio is ICROA endorsed, we have bundled these certificates with ICROA endorsed offsets (certified under Verra).</t>
    </r>
  </si>
  <si>
    <r>
      <rPr>
        <vertAlign val="superscript"/>
        <sz val="10"/>
        <color theme="1"/>
        <rFont val="DanskeLight"/>
      </rPr>
      <t>5</t>
    </r>
    <r>
      <rPr>
        <sz val="10"/>
        <color theme="1"/>
        <rFont val="DanskeLight"/>
      </rPr>
      <t xml:space="preserve"> In 2025, we purchased carbon credits from Klimate that are verified by independent third parties.</t>
    </r>
  </si>
  <si>
    <r>
      <t>Environment: Breakdown of indirect and direct CO</t>
    </r>
    <r>
      <rPr>
        <b/>
        <vertAlign val="subscript"/>
        <sz val="20"/>
        <color theme="0"/>
        <rFont val="DanskeMedium"/>
      </rPr>
      <t>2</t>
    </r>
    <r>
      <rPr>
        <b/>
        <sz val="20"/>
        <color theme="0"/>
        <rFont val="DanskeMedium"/>
      </rPr>
      <t>e emissions</t>
    </r>
  </si>
  <si>
    <r>
      <t>Breakdown of indirect and direct CO</t>
    </r>
    <r>
      <rPr>
        <vertAlign val="subscript"/>
        <sz val="11"/>
        <color theme="1"/>
        <rFont val="DanskeLight"/>
      </rPr>
      <t>2</t>
    </r>
    <r>
      <rPr>
        <sz val="11"/>
        <color theme="1"/>
        <rFont val="DanskeLight"/>
      </rPr>
      <t>e emissions of the Danske Bank Group.</t>
    </r>
  </si>
  <si>
    <r>
      <t>CO</t>
    </r>
    <r>
      <rPr>
        <vertAlign val="subscript"/>
        <sz val="11"/>
        <color theme="1"/>
        <rFont val="DanskeLight"/>
      </rPr>
      <t>2</t>
    </r>
    <r>
      <rPr>
        <sz val="11"/>
        <color theme="1"/>
        <rFont val="DanskeLight"/>
      </rPr>
      <t>e emissions scope 1 (direct CO</t>
    </r>
    <r>
      <rPr>
        <vertAlign val="subscript"/>
        <sz val="11"/>
        <color theme="1"/>
        <rFont val="DanskeLight"/>
      </rPr>
      <t>2</t>
    </r>
    <r>
      <rPr>
        <sz val="11"/>
        <color theme="1"/>
        <rFont val="DanskeLight"/>
      </rPr>
      <t xml:space="preserve"> emissions) </t>
    </r>
    <r>
      <rPr>
        <vertAlign val="superscript"/>
        <sz val="11"/>
        <color theme="1"/>
        <rFont val="DanskeLight"/>
      </rPr>
      <t>1,2</t>
    </r>
  </si>
  <si>
    <r>
      <t>Estimated CO</t>
    </r>
    <r>
      <rPr>
        <vertAlign val="subscript"/>
        <sz val="11"/>
        <color theme="1"/>
        <rFont val="DanskeLight"/>
      </rPr>
      <t>2</t>
    </r>
    <r>
      <rPr>
        <sz val="11"/>
        <color theme="1"/>
        <rFont val="DanskeLight"/>
      </rPr>
      <t xml:space="preserve">e emissions from operations without registered data </t>
    </r>
  </si>
  <si>
    <r>
      <rPr>
        <vertAlign val="superscript"/>
        <sz val="10"/>
        <color theme="1"/>
        <rFont val="DanskeLight"/>
      </rPr>
      <t xml:space="preserve">1 </t>
    </r>
    <r>
      <rPr>
        <sz val="10"/>
        <color theme="1"/>
        <rFont val="DanskeLight"/>
      </rPr>
      <t>Direct CO</t>
    </r>
    <r>
      <rPr>
        <vertAlign val="subscript"/>
        <sz val="10"/>
        <color theme="1"/>
        <rFont val="DanskeLight"/>
      </rPr>
      <t>2</t>
    </r>
    <r>
      <rPr>
        <sz val="10"/>
        <color theme="1"/>
        <rFont val="DanskeLight"/>
      </rPr>
      <t xml:space="preserve"> emissions (scope 1) comprise emissions from electricity, heat and steam generated by the organisation (within the organisational boundaries) and usage of company vehicles.</t>
    </r>
  </si>
  <si>
    <r>
      <t>CO</t>
    </r>
    <r>
      <rPr>
        <vertAlign val="subscript"/>
        <sz val="11"/>
        <color theme="1"/>
        <rFont val="DanskeLight"/>
      </rPr>
      <t>2</t>
    </r>
    <r>
      <rPr>
        <sz val="11"/>
        <color theme="1"/>
        <rFont val="DanskeLight"/>
      </rPr>
      <t xml:space="preserve">e emissions scope 1: Heating from consumption of oil and gas (tonnes) </t>
    </r>
    <r>
      <rPr>
        <vertAlign val="superscript"/>
        <sz val="11"/>
        <color theme="1"/>
        <rFont val="DanskeLight"/>
      </rPr>
      <t>1</t>
    </r>
  </si>
  <si>
    <r>
      <t>CO</t>
    </r>
    <r>
      <rPr>
        <vertAlign val="subscript"/>
        <sz val="11"/>
        <color theme="1"/>
        <rFont val="DanskeLight"/>
      </rPr>
      <t>2</t>
    </r>
    <r>
      <rPr>
        <sz val="11"/>
        <color theme="1"/>
        <rFont val="DanskeLight"/>
      </rPr>
      <t xml:space="preserve">e emissions scope 1: Use of company vehicles (tonnes) </t>
    </r>
    <r>
      <rPr>
        <vertAlign val="superscript"/>
        <sz val="11"/>
        <color theme="1"/>
        <rFont val="DanskeLight"/>
      </rPr>
      <t>1</t>
    </r>
  </si>
  <si>
    <r>
      <rPr>
        <vertAlign val="superscript"/>
        <sz val="10"/>
        <color theme="1"/>
        <rFont val="DanskeLight"/>
      </rPr>
      <t xml:space="preserve">1 </t>
    </r>
    <r>
      <rPr>
        <sz val="10"/>
        <color theme="1"/>
        <rFont val="DanskeLight"/>
      </rPr>
      <t>Direct CO</t>
    </r>
    <r>
      <rPr>
        <vertAlign val="subscript"/>
        <sz val="10"/>
        <color theme="1"/>
        <rFont val="DanskeLight"/>
      </rPr>
      <t>2</t>
    </r>
    <r>
      <rPr>
        <sz val="10"/>
        <color theme="1"/>
        <rFont val="DanskeLight"/>
      </rPr>
      <t>e emissions (scope 1) comprise emissions from electricity, heat and steam generated by the organisation (within the organisational boundaries) and usage of company vehicles.</t>
    </r>
  </si>
  <si>
    <r>
      <t>CO</t>
    </r>
    <r>
      <rPr>
        <vertAlign val="subscript"/>
        <sz val="11"/>
        <color theme="1"/>
        <rFont val="DanskeLight"/>
      </rPr>
      <t>2</t>
    </r>
    <r>
      <rPr>
        <sz val="11"/>
        <color theme="1"/>
        <rFont val="DanskeLight"/>
      </rPr>
      <t xml:space="preserve">e emissions scope 2: Electricity from external suppliers (tonnes) – Market-based </t>
    </r>
    <r>
      <rPr>
        <vertAlign val="superscript"/>
        <sz val="11"/>
        <color theme="1"/>
        <rFont val="DanskeLight"/>
      </rPr>
      <t>1</t>
    </r>
  </si>
  <si>
    <r>
      <t>CO</t>
    </r>
    <r>
      <rPr>
        <vertAlign val="subscript"/>
        <sz val="11"/>
        <color theme="1"/>
        <rFont val="DanskeLight"/>
      </rPr>
      <t>2</t>
    </r>
    <r>
      <rPr>
        <sz val="11"/>
        <color theme="1"/>
        <rFont val="DanskeLight"/>
      </rPr>
      <t xml:space="preserve">e emissions scope 2: Electricity from external suppliers (tonnes) – Location-based </t>
    </r>
    <r>
      <rPr>
        <vertAlign val="superscript"/>
        <sz val="11"/>
        <color theme="1"/>
        <rFont val="DanskeLight"/>
      </rPr>
      <t>1,2</t>
    </r>
  </si>
  <si>
    <r>
      <rPr>
        <vertAlign val="superscript"/>
        <sz val="10"/>
        <color theme="1"/>
        <rFont val="DanskeLight"/>
      </rPr>
      <t xml:space="preserve">1 </t>
    </r>
    <r>
      <rPr>
        <sz val="10"/>
        <color theme="1"/>
        <rFont val="DanskeLight"/>
      </rPr>
      <t>The location-based methodology covers the emissions originating from the electricity grid delivered directly from the suppliers.</t>
    </r>
  </si>
  <si>
    <r>
      <rPr>
        <vertAlign val="superscript"/>
        <sz val="10"/>
        <color theme="1"/>
        <rFont val="DanskeLight"/>
      </rPr>
      <t>2</t>
    </r>
    <r>
      <rPr>
        <sz val="10"/>
        <color theme="1"/>
        <rFont val="DanskeLight"/>
      </rPr>
      <t xml:space="preserve"> Following the sale of Danske IT, our former fully owned subsidiary in India, on 1 September 2023, and changes in the emission factors, our total emissions from purchased electricity decreased relative to 2023 levels.</t>
    </r>
  </si>
  <si>
    <r>
      <t>Scope 3 (other indirect CO</t>
    </r>
    <r>
      <rPr>
        <vertAlign val="subscript"/>
        <sz val="11"/>
        <color theme="1"/>
        <rFont val="DanskeLight"/>
      </rPr>
      <t>2</t>
    </r>
    <r>
      <rPr>
        <sz val="11"/>
        <color theme="1"/>
        <rFont val="DanskeLight"/>
      </rPr>
      <t xml:space="preserve">e emissions) </t>
    </r>
    <r>
      <rPr>
        <vertAlign val="superscript"/>
        <sz val="11"/>
        <color theme="1"/>
        <rFont val="DanskeLight"/>
      </rPr>
      <t>1,2,3,4</t>
    </r>
  </si>
  <si>
    <r>
      <rPr>
        <vertAlign val="superscript"/>
        <sz val="10"/>
        <color theme="1"/>
        <rFont val="DanskeLight"/>
      </rPr>
      <t xml:space="preserve">2 </t>
    </r>
    <r>
      <rPr>
        <sz val="10"/>
        <color theme="1"/>
        <rFont val="DanskeLight"/>
      </rPr>
      <t>CO</t>
    </r>
    <r>
      <rPr>
        <vertAlign val="subscript"/>
        <sz val="10"/>
        <color theme="1"/>
        <rFont val="DanskeLight"/>
      </rPr>
      <t>2</t>
    </r>
    <r>
      <rPr>
        <sz val="10"/>
        <color theme="1"/>
        <rFont val="DanskeLight"/>
      </rPr>
      <t>e emissions from our scope 3 category 15 activities not included. For further information on scope 3 emission from our lending book, please see our Climate Progress Report 2024.</t>
    </r>
  </si>
  <si>
    <r>
      <rPr>
        <vertAlign val="superscript"/>
        <sz val="10"/>
        <color theme="1"/>
        <rFont val="DanskeLight"/>
      </rPr>
      <t xml:space="preserve">3 </t>
    </r>
    <r>
      <rPr>
        <sz val="10"/>
        <color theme="1"/>
        <rFont val="DanskeLight"/>
      </rPr>
      <t>From 2019, road transportation for India also included vehicles available for employees commuting and where fuel and services are paid by Dansk Banke.</t>
    </r>
  </si>
  <si>
    <t>Scope 3.1. Purchased goods</t>
  </si>
  <si>
    <r>
      <t xml:space="preserve">Paper consumption (tonnes) </t>
    </r>
    <r>
      <rPr>
        <vertAlign val="superscript"/>
        <sz val="11"/>
        <color theme="1"/>
        <rFont val="DanskeLight"/>
      </rPr>
      <t>1</t>
    </r>
  </si>
  <si>
    <r>
      <rPr>
        <vertAlign val="superscript"/>
        <sz val="10"/>
        <color theme="1"/>
        <rFont val="DanskeLight"/>
      </rPr>
      <t>1</t>
    </r>
    <r>
      <rPr>
        <sz val="10"/>
        <color theme="1"/>
        <rFont val="DanskeLight"/>
      </rPr>
      <t xml:space="preserve"> Emissions in 2024 from purchased goods (paper consumption) increased relative to 2023 levels due to changes in emission factor values.</t>
    </r>
  </si>
  <si>
    <r>
      <t>Scope 3.6 Business travel</t>
    </r>
    <r>
      <rPr>
        <vertAlign val="superscript"/>
        <sz val="11"/>
        <color theme="1"/>
        <rFont val="DanskeLight"/>
      </rPr>
      <t xml:space="preserve"> 1</t>
    </r>
  </si>
  <si>
    <r>
      <rPr>
        <vertAlign val="superscript"/>
        <sz val="10"/>
        <color theme="1"/>
        <rFont val="DanskeLight"/>
      </rPr>
      <t>1</t>
    </r>
    <r>
      <rPr>
        <sz val="10"/>
        <color theme="1"/>
        <rFont val="DanskeLight"/>
      </rPr>
      <t xml:space="preserve"> From 2019, road transportation for India also included vehicles available for employees commuting and where fuel and services are paid by Danske Bank.</t>
    </r>
  </si>
  <si>
    <r>
      <t>Business travel by air (tonnes)</t>
    </r>
    <r>
      <rPr>
        <vertAlign val="superscript"/>
        <sz val="11"/>
        <color theme="1"/>
        <rFont val="DanskeLight"/>
      </rPr>
      <t xml:space="preserve"> 1,2</t>
    </r>
  </si>
  <si>
    <r>
      <rPr>
        <vertAlign val="superscript"/>
        <sz val="10"/>
        <color theme="1"/>
        <rFont val="DanskeLight"/>
      </rPr>
      <t xml:space="preserve">1 </t>
    </r>
    <r>
      <rPr>
        <sz val="10"/>
        <color theme="1"/>
        <rFont val="DanskeLight"/>
      </rPr>
      <t>Emissions for Q4 2018 are estimated using available air travel data from Q1, Q2, and Q3 2019, assuming similar travel patterns.</t>
    </r>
  </si>
  <si>
    <r>
      <rPr>
        <vertAlign val="superscript"/>
        <sz val="10"/>
        <color theme="1"/>
        <rFont val="DanskeLight"/>
      </rPr>
      <t xml:space="preserve">2 </t>
    </r>
    <r>
      <rPr>
        <sz val="10"/>
        <color theme="1"/>
        <rFont val="DanskeLight"/>
      </rPr>
      <t>Business travel by air emissions have been restated back to 2019 baseline to enhance the accuracy of the Scope 3.6 business travel by air model.</t>
    </r>
  </si>
  <si>
    <r>
      <rPr>
        <vertAlign val="superscript"/>
        <sz val="10"/>
        <color theme="1"/>
        <rFont val="DanskeLight"/>
      </rPr>
      <t>1</t>
    </r>
    <r>
      <rPr>
        <sz val="10"/>
        <color theme="1"/>
        <rFont val="DanskeLight"/>
      </rPr>
      <t xml:space="preserve"> The location-based methodology covers the emissions originating from the electricity grid delivered directly from the suppliers.</t>
    </r>
  </si>
  <si>
    <t>Environment: Other consumption</t>
  </si>
  <si>
    <r>
      <rPr>
        <vertAlign val="superscript"/>
        <sz val="10"/>
        <color theme="1"/>
        <rFont val="DanskeLight"/>
      </rPr>
      <t>1</t>
    </r>
    <r>
      <rPr>
        <sz val="10"/>
        <color theme="1"/>
        <rFont val="DanskeLight"/>
      </rPr>
      <t xml:space="preserve"> Due to lack of data availability: India and Lithuania not included in 2019; Norway and Sweden not included in 2018; Finland, India and Lithuania not included from 2018-2009; Northern Ireland and Ireland not included from 2011-2009.</t>
    </r>
  </si>
  <si>
    <t>Waste to landfill (tonnes)</t>
  </si>
  <si>
    <t>Waste to incineration (tonnes)</t>
  </si>
  <si>
    <t>% of waste to recycling</t>
  </si>
  <si>
    <t>Waste to recycling: Paper (tonnes)</t>
  </si>
  <si>
    <t>Waste to recycling: Electronics (tonnes)</t>
  </si>
  <si>
    <t>Waste to recycling: Other (tonnes)</t>
  </si>
  <si>
    <t>Number of locations</t>
  </si>
  <si>
    <t>Baltics</t>
  </si>
  <si>
    <t>n/a</t>
  </si>
  <si>
    <t>Number of self-service eBanking transactions (millions)</t>
  </si>
  <si>
    <t>Number of self-service mobile and tablet banking transactions (millions)</t>
  </si>
  <si>
    <t>Social: Volunteering</t>
  </si>
  <si>
    <t>Social: Employees</t>
  </si>
  <si>
    <t>Total (Q1-Q4)</t>
  </si>
  <si>
    <r>
      <t xml:space="preserve">Employee engagement score (%) </t>
    </r>
    <r>
      <rPr>
        <vertAlign val="superscript"/>
        <sz val="11"/>
        <color theme="1"/>
        <rFont val="DanskeLight"/>
      </rPr>
      <t>1,2</t>
    </r>
  </si>
  <si>
    <r>
      <t xml:space="preserve">Employee turnover (%) </t>
    </r>
    <r>
      <rPr>
        <vertAlign val="superscript"/>
        <sz val="11"/>
        <color theme="1"/>
        <rFont val="DanskeLight"/>
      </rPr>
      <t>1,2,3</t>
    </r>
  </si>
  <si>
    <t>Women</t>
  </si>
  <si>
    <t>Men</t>
  </si>
  <si>
    <t>Third gender/non-binary</t>
  </si>
  <si>
    <r>
      <rPr>
        <vertAlign val="superscript"/>
        <sz val="10"/>
        <color theme="1"/>
        <rFont val="DanskeLight"/>
      </rPr>
      <t xml:space="preserve">2 </t>
    </r>
    <r>
      <rPr>
        <sz val="10"/>
        <color theme="1"/>
        <rFont val="DanskeLight"/>
      </rPr>
      <t>The high turnover percentage in 2024 for non-binary employees is due to the small number in this category; three terminations in 2024 significantly impacted the percentage.</t>
    </r>
  </si>
  <si>
    <r>
      <t xml:space="preserve">Average year of service (years) </t>
    </r>
    <r>
      <rPr>
        <vertAlign val="superscript"/>
        <sz val="11"/>
        <color theme="1"/>
        <rFont val="DanskeLight"/>
      </rPr>
      <t>1</t>
    </r>
  </si>
  <si>
    <r>
      <t xml:space="preserve">Average age (years) </t>
    </r>
    <r>
      <rPr>
        <vertAlign val="superscript"/>
        <sz val="11"/>
        <color theme="1"/>
        <rFont val="DanskeLight"/>
      </rPr>
      <t>1</t>
    </r>
  </si>
  <si>
    <r>
      <t xml:space="preserve">Employee per age group (headcount) </t>
    </r>
    <r>
      <rPr>
        <vertAlign val="superscript"/>
        <sz val="11"/>
        <color theme="1"/>
        <rFont val="DanskeLight"/>
      </rPr>
      <t>1,2,3</t>
    </r>
  </si>
  <si>
    <t>&lt;30 years</t>
  </si>
  <si>
    <t>30-50 years</t>
  </si>
  <si>
    <t>50&lt; years</t>
  </si>
  <si>
    <t>Number</t>
  </si>
  <si>
    <t>Female</t>
  </si>
  <si>
    <t>Male</t>
  </si>
  <si>
    <t>Luxembourg</t>
  </si>
  <si>
    <t>Poland</t>
  </si>
  <si>
    <t>United Kingdom</t>
  </si>
  <si>
    <t>USA</t>
  </si>
  <si>
    <r>
      <rPr>
        <vertAlign val="superscript"/>
        <sz val="10"/>
        <color theme="1"/>
        <rFont val="DanskeLight"/>
      </rPr>
      <t xml:space="preserve">2 </t>
    </r>
    <r>
      <rPr>
        <sz val="10"/>
        <color theme="1"/>
        <rFont val="DanskeLight"/>
      </rPr>
      <t>From September 2023, all employees in Danske IT in India were transfered to Infosys as Danske Bank entered a strategic partnership with Infosys.</t>
    </r>
  </si>
  <si>
    <r>
      <t xml:space="preserve">Leaves of absence granted for other reasons (number of employees granted leave of absence during the year) </t>
    </r>
    <r>
      <rPr>
        <vertAlign val="superscript"/>
        <sz val="11"/>
        <color theme="1"/>
        <rFont val="DanskeLight"/>
      </rPr>
      <t>1</t>
    </r>
  </si>
  <si>
    <r>
      <t xml:space="preserve">Employees on leave during the year (number) </t>
    </r>
    <r>
      <rPr>
        <vertAlign val="superscript"/>
        <sz val="11"/>
        <color theme="1"/>
        <rFont val="DanskeLight"/>
      </rPr>
      <t>1</t>
    </r>
  </si>
  <si>
    <r>
      <t xml:space="preserve">Flex jobs (number) </t>
    </r>
    <r>
      <rPr>
        <vertAlign val="superscript"/>
        <sz val="11"/>
        <color theme="1"/>
        <rFont val="DanskeLight"/>
      </rPr>
      <t>1</t>
    </r>
  </si>
  <si>
    <r>
      <rPr>
        <vertAlign val="superscript"/>
        <sz val="10"/>
        <color theme="1"/>
        <rFont val="DanskeLight"/>
      </rPr>
      <t xml:space="preserve">1 </t>
    </r>
    <r>
      <rPr>
        <sz val="10"/>
        <color theme="1"/>
        <rFont val="DanskeLight"/>
      </rPr>
      <t>Leadership positions is defined as persons with staff responsibility.</t>
    </r>
  </si>
  <si>
    <r>
      <t xml:space="preserve">Gender distribution: Executive Leadership Team (% women) </t>
    </r>
    <r>
      <rPr>
        <vertAlign val="superscript"/>
        <sz val="11"/>
        <color theme="1"/>
        <rFont val="DanskeLight"/>
      </rPr>
      <t>1</t>
    </r>
  </si>
  <si>
    <r>
      <t xml:space="preserve">Employee gender pay ratio (%) </t>
    </r>
    <r>
      <rPr>
        <vertAlign val="superscript"/>
        <sz val="11"/>
        <color theme="1"/>
        <rFont val="DanskeLight"/>
      </rPr>
      <t>1,2,3</t>
    </r>
  </si>
  <si>
    <t>Social: Health and safety</t>
  </si>
  <si>
    <r>
      <rPr>
        <vertAlign val="superscript"/>
        <sz val="10"/>
        <color theme="1"/>
        <rFont val="DanskeLight"/>
      </rPr>
      <t xml:space="preserve">1 </t>
    </r>
    <r>
      <rPr>
        <sz val="10"/>
        <color theme="1"/>
        <rFont val="DanskeLight"/>
      </rPr>
      <t>The number of injuries or incidents of potential post-traumatic stress related to robberies is defined as the number of injuries or employees reported to the authorities where an employee has been involved in a robbery, a violent situation or recieved a threath. The data covers the entire Group except for India and Malaysia.</t>
    </r>
  </si>
  <si>
    <r>
      <t xml:space="preserve">Other physical or mental injuries (number) </t>
    </r>
    <r>
      <rPr>
        <vertAlign val="superscript"/>
        <sz val="11"/>
        <color theme="1"/>
        <rFont val="DanskeLight"/>
      </rPr>
      <t>1,2</t>
    </r>
  </si>
  <si>
    <r>
      <rPr>
        <vertAlign val="superscript"/>
        <sz val="10"/>
        <color theme="1"/>
        <rFont val="DanskeLight"/>
      </rPr>
      <t xml:space="preserve">1 </t>
    </r>
    <r>
      <rPr>
        <sz val="10"/>
        <color theme="1"/>
        <rFont val="DanskeLight"/>
      </rPr>
      <t>The number of other physical or mental injuries is defined as the number of injuries or employees reported to the authorities that is not related to a robbery or other criminal activity. The data covers the entire Group except for India and Malaysia.</t>
    </r>
  </si>
  <si>
    <t>Governance: Management</t>
  </si>
  <si>
    <r>
      <t xml:space="preserve">Gender distribution on the Board of Directors elected at the Annual General Meeting (% women) </t>
    </r>
    <r>
      <rPr>
        <vertAlign val="superscript"/>
        <sz val="11"/>
        <color theme="1"/>
        <rFont val="DanskeLight"/>
      </rPr>
      <t>1,2</t>
    </r>
  </si>
  <si>
    <r>
      <t xml:space="preserve">Nationalities on the Board of Directors </t>
    </r>
    <r>
      <rPr>
        <vertAlign val="superscript"/>
        <sz val="11"/>
        <color theme="1"/>
        <rFont val="DanskeLight"/>
      </rPr>
      <t>1</t>
    </r>
  </si>
  <si>
    <t>Persons</t>
  </si>
  <si>
    <t>Danish</t>
  </si>
  <si>
    <t>British</t>
  </si>
  <si>
    <t>German</t>
  </si>
  <si>
    <t>Finnish</t>
  </si>
  <si>
    <t>Norwegian</t>
  </si>
  <si>
    <t>Lithuanian</t>
  </si>
  <si>
    <t>Belgian</t>
  </si>
  <si>
    <t>Spanish</t>
  </si>
  <si>
    <r>
      <t xml:space="preserve">Nationalities of the Executive Leadership Team </t>
    </r>
    <r>
      <rPr>
        <vertAlign val="superscript"/>
        <sz val="11"/>
        <color theme="1"/>
        <rFont val="DanskeLight"/>
      </rPr>
      <t>1</t>
    </r>
  </si>
  <si>
    <t xml:space="preserve">Persons </t>
  </si>
  <si>
    <t>Dutch</t>
  </si>
  <si>
    <t xml:space="preserve">Swedish </t>
  </si>
  <si>
    <t xml:space="preserve">French </t>
  </si>
  <si>
    <t>Icelandic</t>
  </si>
  <si>
    <t>Group</t>
  </si>
  <si>
    <r>
      <rPr>
        <vertAlign val="superscript"/>
        <sz val="10"/>
        <color theme="1"/>
        <rFont val="DanskeLight"/>
      </rPr>
      <t xml:space="preserve">1 </t>
    </r>
    <r>
      <rPr>
        <sz val="10"/>
        <color theme="1"/>
        <rFont val="DanskeLight"/>
      </rPr>
      <t>Annual total remuneration for the undertaking's highest-paid individual/median employee annual total remuneration (excluding the highest-paid individual).</t>
    </r>
  </si>
  <si>
    <t>Governance: Training</t>
  </si>
  <si>
    <r>
      <t xml:space="preserve">Employees trained in risk and compliance (%) </t>
    </r>
    <r>
      <rPr>
        <vertAlign val="superscript"/>
        <sz val="11"/>
        <color theme="1"/>
        <rFont val="DanskeLight"/>
      </rPr>
      <t>1,2</t>
    </r>
  </si>
  <si>
    <t>Name of policy</t>
  </si>
  <si>
    <t>Approval</t>
  </si>
  <si>
    <t>Disclosure</t>
  </si>
  <si>
    <t>Latest update</t>
  </si>
  <si>
    <t>Scope</t>
  </si>
  <si>
    <t>Objective</t>
  </si>
  <si>
    <t>CFO Area</t>
  </si>
  <si>
    <t>Board of Directors</t>
  </si>
  <si>
    <t>Not public</t>
  </si>
  <si>
    <t>Business Continuity and Crisis Management Policy</t>
  </si>
  <si>
    <t>Group Risk Management</t>
  </si>
  <si>
    <t>The objective of the Business Continuity &amp; Crisis Management Policy is to set out the principles as well as roles and responsibilities associated with the continuity of business operations in the event of severe disruption that has an impact on the Dansk Bank Group. The Group is exposed to risks relating to the continuity of its business, namely its ability to provide service to its customers on an ongoing basis. Systematic and coordinated management of such risks is essential for meeting the Group’s strategy, protecting the interests of the Group’s customers and stakeholders and for meeting regulatory requirements.</t>
  </si>
  <si>
    <t>Capital Policy</t>
  </si>
  <si>
    <t xml:space="preserve">The objective of the Capital Policy is to ensure a strong capital position and compliance with all regulatory capital requirements at all times, while supporting long-term sustainable shareholder returns.  </t>
  </si>
  <si>
    <t>Code of Conduct Policy</t>
  </si>
  <si>
    <t>CEO Office</t>
  </si>
  <si>
    <t>Public</t>
  </si>
  <si>
    <t>Compliance Policy</t>
  </si>
  <si>
    <t>CCO Area</t>
  </si>
  <si>
    <t xml:space="preserve">Conflict of Interest Policy
</t>
  </si>
  <si>
    <t xml:space="preserve">Credit Policy </t>
  </si>
  <si>
    <t>Data Risk Management Policy</t>
  </si>
  <si>
    <t>Diversity, Equity and Inclusion Policy</t>
  </si>
  <si>
    <t>Chief People Officer</t>
  </si>
  <si>
    <t>Enterprise Risk Management Policy</t>
  </si>
  <si>
    <t>Financial Crime Policy</t>
  </si>
  <si>
    <t>Group Internal Governance Policy</t>
  </si>
  <si>
    <t>Insurance Policy</t>
  </si>
  <si>
    <t>The objective of the Insurance Policy is to define the overall insurance framework and describe the insurance management principles in the Danske Bank Group.</t>
  </si>
  <si>
    <t>Investor Relations Policy</t>
  </si>
  <si>
    <t>Executive Leadership Team</t>
  </si>
  <si>
    <t xml:space="preserve">The Investor Relations Policy describes the objectives and framework for the Group's investor relations activities. The existence of the Investor Relations Policy ensures a consistent communication with capital market participants through a clear governance structure, thus mitigating potential misinterpretations among external stakeholders and thereby reducing reputational risk. </t>
  </si>
  <si>
    <t>IT Governance Policy</t>
  </si>
  <si>
    <t>Group COO</t>
  </si>
  <si>
    <t>IT Risk Management Policy</t>
  </si>
  <si>
    <t>Legal Risk Management Policy</t>
  </si>
  <si>
    <t>Group Legal</t>
  </si>
  <si>
    <t>Liquidity Policy</t>
  </si>
  <si>
    <t>Market Integrity Policy</t>
  </si>
  <si>
    <t>Market Risk Policy</t>
  </si>
  <si>
    <t>Model Risk Policy</t>
  </si>
  <si>
    <t>All models used in the Group</t>
  </si>
  <si>
    <t>Non-Financial Risk Policy</t>
  </si>
  <si>
    <t>Personal Data Protection Policy</t>
  </si>
  <si>
    <t>Group Compliance</t>
  </si>
  <si>
    <t>Procurement Policy</t>
  </si>
  <si>
    <t>Regulatory Engagement Policy</t>
  </si>
  <si>
    <t>Remuneration Policy</t>
  </si>
  <si>
    <t>Remuneration Committee</t>
  </si>
  <si>
    <t>Responsible Investment Policy</t>
  </si>
  <si>
    <t>Large Corporates &amp; Institutions</t>
  </si>
  <si>
    <t xml:space="preserve">Security Policy </t>
  </si>
  <si>
    <t xml:space="preserve">The objective of the Security Policy is to set control requirements for the management of information technology (IT) and security risks in the Danske Bank Group. </t>
  </si>
  <si>
    <t>Societal Stakeholder Engagement Policy</t>
  </si>
  <si>
    <t>Group Sustainability, Stakeholder Relations, Communication &amp; Marketing</t>
  </si>
  <si>
    <t xml:space="preserve">Supplier Code of Conduct </t>
  </si>
  <si>
    <t>Technology &amp; Services</t>
  </si>
  <si>
    <t>Business Integrity Committee</t>
  </si>
  <si>
    <t>All suppliers</t>
  </si>
  <si>
    <t>Sustainability Policy</t>
  </si>
  <si>
    <t xml:space="preserve">Tax Policy
</t>
  </si>
  <si>
    <t>Treating Customers Fairly Policy</t>
  </si>
  <si>
    <t>Whistleblowing Policy</t>
  </si>
  <si>
    <r>
      <rPr>
        <vertAlign val="superscript"/>
        <sz val="10"/>
        <color theme="1"/>
        <rFont val="DanskeLight"/>
      </rPr>
      <t xml:space="preserve">1 </t>
    </r>
    <r>
      <rPr>
        <sz val="10"/>
        <color theme="1"/>
        <rFont val="DanskeLight"/>
      </rPr>
      <t>Other management includes level 2 and level 3 leaders and the CEO.</t>
    </r>
  </si>
  <si>
    <r>
      <t xml:space="preserve">Gender distribution: Other management (Danske Bank A/S) (% women) </t>
    </r>
    <r>
      <rPr>
        <vertAlign val="superscript"/>
        <sz val="11"/>
        <color theme="1"/>
        <rFont val="DanskeLight"/>
      </rPr>
      <t>1,2,3</t>
    </r>
  </si>
  <si>
    <t>Financial Accounting and Additional audit services and Non-audit services Policy</t>
  </si>
  <si>
    <t xml:space="preserve">In 2025, we excluded scope 3.7 emissions from employee commuting (working from home). As a result, we restated esmissions back to our baseline for own operations emissions (scope 1, 2, and current scope 3) – see Breakdown of baseline changes.  </t>
  </si>
  <si>
    <r>
      <rPr>
        <vertAlign val="superscript"/>
        <sz val="10"/>
        <color theme="1"/>
        <rFont val="DanskeLight"/>
      </rPr>
      <t>3</t>
    </r>
    <r>
      <rPr>
        <sz val="10"/>
        <color theme="1"/>
        <rFont val="DanskeLight"/>
      </rPr>
      <t xml:space="preserve"> The 2024 figure has been updated to correct double-counted scope 2 heating emissions for Denmark.</t>
    </r>
  </si>
  <si>
    <r>
      <t>CO</t>
    </r>
    <r>
      <rPr>
        <vertAlign val="subscript"/>
        <sz val="11"/>
        <color theme="1"/>
        <rFont val="DanskeLight"/>
      </rPr>
      <t>2</t>
    </r>
    <r>
      <rPr>
        <sz val="11"/>
        <color theme="1"/>
        <rFont val="DanskeLight"/>
      </rPr>
      <t xml:space="preserve">e emissions scope 2 (indirect emissions) – Market-based </t>
    </r>
    <r>
      <rPr>
        <vertAlign val="superscript"/>
        <sz val="11"/>
        <color theme="1"/>
        <rFont val="DanskeLight"/>
      </rPr>
      <t>1,2,3</t>
    </r>
  </si>
  <si>
    <r>
      <t>CO</t>
    </r>
    <r>
      <rPr>
        <vertAlign val="subscript"/>
        <sz val="11"/>
        <color theme="1"/>
        <rFont val="DanskeLight"/>
      </rPr>
      <t>2</t>
    </r>
    <r>
      <rPr>
        <sz val="11"/>
        <color theme="1"/>
        <rFont val="DanskeLight"/>
      </rPr>
      <t xml:space="preserve">e emissions scope 2: Heating from external suppliers (tonnes) </t>
    </r>
    <r>
      <rPr>
        <vertAlign val="superscript"/>
        <sz val="11"/>
        <color theme="1"/>
        <rFont val="DanskeLight"/>
      </rPr>
      <t>1</t>
    </r>
  </si>
  <si>
    <r>
      <rPr>
        <vertAlign val="superscript"/>
        <sz val="10"/>
        <color theme="1"/>
        <rFont val="DanskeLight"/>
      </rPr>
      <t>3</t>
    </r>
    <r>
      <rPr>
        <sz val="10"/>
        <color theme="1"/>
        <rFont val="DanskeLight"/>
      </rPr>
      <t xml:space="preserve"> The total 2024 figure has been updated to correct double-counted scope 2 heating emissions for Denmark.</t>
    </r>
  </si>
  <si>
    <t>Other consumption of the Danske Bank Group.</t>
  </si>
  <si>
    <r>
      <t>Volume (tCO</t>
    </r>
    <r>
      <rPr>
        <vertAlign val="subscript"/>
        <sz val="11"/>
        <color theme="1"/>
        <rFont val="DanskeLight"/>
      </rPr>
      <t>2</t>
    </r>
    <r>
      <rPr>
        <sz val="11"/>
        <color theme="1"/>
        <rFont val="DanskeLight"/>
      </rPr>
      <t>e)</t>
    </r>
  </si>
  <si>
    <r>
      <t xml:space="preserve">Funds that disclose information under SFDR Article 9 (DKK billions) </t>
    </r>
    <r>
      <rPr>
        <vertAlign val="superscript"/>
        <sz val="11"/>
        <color theme="1"/>
        <rFont val="DanskeLight"/>
      </rPr>
      <t>1,2</t>
    </r>
  </si>
  <si>
    <r>
      <t>Estimated CO</t>
    </r>
    <r>
      <rPr>
        <vertAlign val="subscript"/>
        <sz val="11"/>
        <color theme="1"/>
        <rFont val="DanskeLight"/>
      </rPr>
      <t>2</t>
    </r>
    <r>
      <rPr>
        <sz val="11"/>
        <color theme="1"/>
        <rFont val="DanskeLight"/>
      </rPr>
      <t>e</t>
    </r>
  </si>
  <si>
    <r>
      <rPr>
        <vertAlign val="superscript"/>
        <sz val="10"/>
        <color theme="1"/>
        <rFont val="DanskeLight"/>
      </rPr>
      <t>1</t>
    </r>
    <r>
      <rPr>
        <sz val="10"/>
        <color theme="1"/>
        <rFont val="DanskeLight"/>
      </rPr>
      <t xml:space="preserve"> From 2019 and onwards, the Swedish energy consumption also included district cooling.</t>
    </r>
  </si>
  <si>
    <r>
      <rPr>
        <vertAlign val="superscript"/>
        <sz val="10"/>
        <color theme="1"/>
        <rFont val="DanskeLight"/>
      </rPr>
      <t>1</t>
    </r>
    <r>
      <rPr>
        <sz val="10"/>
        <color theme="1"/>
        <rFont val="DanskeLight"/>
      </rPr>
      <t xml:space="preserve"> From 2024, the total energy consumption per employee (MWh/FTE) is calculated by dividing the total energy consumption by the total number of FTEs, including those in estimated countries.</t>
    </r>
  </si>
  <si>
    <r>
      <rPr>
        <vertAlign val="superscript"/>
        <sz val="10"/>
        <color theme="1"/>
        <rFont val="DanskeLight"/>
      </rPr>
      <t>1</t>
    </r>
    <r>
      <rPr>
        <sz val="10"/>
        <color theme="1"/>
        <rFont val="DanskeLight"/>
      </rPr>
      <t xml:space="preserve"> The 2024 figure has been updated to correct double-counted scope 2 heating emissions for Denmark.</t>
    </r>
  </si>
  <si>
    <r>
      <rPr>
        <vertAlign val="superscript"/>
        <sz val="10"/>
        <color theme="1"/>
        <rFont val="DanskeLight"/>
      </rPr>
      <t xml:space="preserve">1 </t>
    </r>
    <r>
      <rPr>
        <sz val="10"/>
        <color theme="1"/>
        <rFont val="DanskeLight"/>
      </rPr>
      <t>Following the restatement of air travel CO</t>
    </r>
    <r>
      <rPr>
        <vertAlign val="subscript"/>
        <sz val="10"/>
        <color theme="1"/>
        <rFont val="DanskeLight"/>
      </rPr>
      <t>2</t>
    </r>
    <r>
      <rPr>
        <sz val="10"/>
        <color theme="1"/>
        <rFont val="DanskeLight"/>
      </rPr>
      <t>e emissions, we also revised the data on air travel kilometres.</t>
    </r>
  </si>
  <si>
    <r>
      <t>Heat consumption per m</t>
    </r>
    <r>
      <rPr>
        <vertAlign val="superscript"/>
        <sz val="11"/>
        <color theme="1"/>
        <rFont val="DanskeLight"/>
      </rPr>
      <t>2</t>
    </r>
    <r>
      <rPr>
        <sz val="11"/>
        <color theme="1"/>
        <rFont val="DanskeLight"/>
      </rPr>
      <t xml:space="preserve"> (kWh/m</t>
    </r>
    <r>
      <rPr>
        <vertAlign val="superscript"/>
        <sz val="11"/>
        <color theme="1"/>
        <rFont val="DanskeLight"/>
      </rPr>
      <t>2</t>
    </r>
    <r>
      <rPr>
        <sz val="11"/>
        <color theme="1"/>
        <rFont val="DanskeLight"/>
      </rPr>
      <t>)</t>
    </r>
    <r>
      <rPr>
        <vertAlign val="superscript"/>
        <sz val="11"/>
        <color theme="1"/>
        <rFont val="DanskeLight"/>
      </rPr>
      <t xml:space="preserve"> 1</t>
    </r>
  </si>
  <si>
    <r>
      <t>Electricity consumption per m</t>
    </r>
    <r>
      <rPr>
        <vertAlign val="superscript"/>
        <sz val="11"/>
        <color theme="1"/>
        <rFont val="DanskeLight"/>
      </rPr>
      <t>2</t>
    </r>
    <r>
      <rPr>
        <sz val="11"/>
        <color theme="1"/>
        <rFont val="DanskeLight"/>
      </rPr>
      <t xml:space="preserve"> (kWh/m</t>
    </r>
    <r>
      <rPr>
        <vertAlign val="superscript"/>
        <sz val="11"/>
        <color theme="1"/>
        <rFont val="DanskeLight"/>
      </rPr>
      <t>2</t>
    </r>
    <r>
      <rPr>
        <sz val="11"/>
        <color theme="1"/>
        <rFont val="DanskeLight"/>
      </rPr>
      <t>)</t>
    </r>
    <r>
      <rPr>
        <vertAlign val="superscript"/>
        <sz val="11"/>
        <color theme="1"/>
        <rFont val="DanskeLight"/>
      </rPr>
      <t xml:space="preserve"> </t>
    </r>
  </si>
  <si>
    <r>
      <t>Energy consumption per square metre (kWh/m</t>
    </r>
    <r>
      <rPr>
        <vertAlign val="superscript"/>
        <sz val="11"/>
        <color theme="1"/>
        <rFont val="DanskeLight"/>
      </rPr>
      <t>2</t>
    </r>
    <r>
      <rPr>
        <sz val="11"/>
        <color theme="1"/>
        <rFont val="DanskeLight"/>
      </rPr>
      <t>)</t>
    </r>
  </si>
  <si>
    <r>
      <rPr>
        <vertAlign val="superscript"/>
        <sz val="10"/>
        <color theme="1"/>
        <rFont val="DanskeLight"/>
      </rPr>
      <t>2</t>
    </r>
    <r>
      <rPr>
        <sz val="10"/>
        <color theme="1"/>
        <rFont val="DanskeLight"/>
      </rPr>
      <t xml:space="preserve"> From 2019, the Indian road transporation also included vehicles available for employees commuting and where fuel and services are paid by Danske Bank.</t>
    </r>
  </si>
  <si>
    <r>
      <t>Business travel by road per employee (km/FTE)</t>
    </r>
    <r>
      <rPr>
        <vertAlign val="superscript"/>
        <sz val="11"/>
        <color theme="1"/>
        <rFont val="DanskeLight"/>
      </rPr>
      <t xml:space="preserve"> 1</t>
    </r>
  </si>
  <si>
    <r>
      <rPr>
        <vertAlign val="superscript"/>
        <sz val="10"/>
        <color theme="1"/>
        <rFont val="DanskeLight"/>
      </rPr>
      <t xml:space="preserve">1 </t>
    </r>
    <r>
      <rPr>
        <sz val="10"/>
        <color theme="1"/>
        <rFont val="DanskeLight"/>
      </rPr>
      <t>From 2019, the Indian road transporation also included vehicles available for employees commuting and where fuel and services are paid by Danske Bank.</t>
    </r>
  </si>
  <si>
    <r>
      <t>Company vehicles (1,000 km)</t>
    </r>
    <r>
      <rPr>
        <vertAlign val="superscript"/>
        <sz val="11"/>
        <color theme="1"/>
        <rFont val="DanskeLight"/>
      </rPr>
      <t xml:space="preserve"> 1</t>
    </r>
  </si>
  <si>
    <r>
      <t>Employees’ cars (1,000km)</t>
    </r>
    <r>
      <rPr>
        <vertAlign val="superscript"/>
        <sz val="11"/>
        <color theme="1"/>
        <rFont val="DanskeLight"/>
      </rPr>
      <t xml:space="preserve"> 1,2</t>
    </r>
  </si>
  <si>
    <r>
      <rPr>
        <vertAlign val="superscript"/>
        <sz val="10"/>
        <color theme="1"/>
        <rFont val="DanskeLight"/>
      </rPr>
      <t xml:space="preserve">2 </t>
    </r>
    <r>
      <rPr>
        <sz val="10"/>
        <color theme="1"/>
        <rFont val="DanskeLight"/>
      </rPr>
      <t>From 2019, the Indian road transporation also included vehicles available for employees commuting and where fuel and services are paid by Danske Bank.</t>
    </r>
  </si>
  <si>
    <r>
      <t xml:space="preserve">Gender distribution: Leaders in general (% women) </t>
    </r>
    <r>
      <rPr>
        <vertAlign val="superscript"/>
        <sz val="11"/>
        <color theme="1"/>
        <rFont val="DanskeLight"/>
      </rPr>
      <t>1,2,3</t>
    </r>
  </si>
  <si>
    <r>
      <rPr>
        <vertAlign val="superscript"/>
        <sz val="10"/>
        <color theme="1"/>
        <rFont val="DanskeLight"/>
      </rPr>
      <t xml:space="preserve">1 </t>
    </r>
    <r>
      <rPr>
        <sz val="10"/>
        <color theme="1"/>
        <rFont val="DanskeLight"/>
      </rPr>
      <t>These figures reflect AuM in funds that disclose information under SFDR Article 9. Funds disclosing information under Articles 8 and 9 encompass a wide range of investment approaches and ambition levels and should not be considered as sustainability or ESG labels, nor as a basis for comparing ESG performance. These figures are disclosed for transparency purposes and should not be interpreted as being targets.</t>
    </r>
  </si>
  <si>
    <t>This publication has been prepared by Danske Bank for information purposes only. It is not an offer or solicitation of any offers to purchase or sell any securities, currency or financial instruments. Whilst reasonable care has been taken to ensure that the content of this publication is not untrue or misleading, no representation is made as to its accuracy or completeness, and no liability is accepted for any loss arising from reliance on it. Danske Bank, its affiliates or staff may perform business services, hold, establish, change or cease to hold positions in any securities, currency or financial instrument mentioned in this publication. The Danske Bank Group’s research analysts are not permitted to invest in securities under coverage in their research sector. This publication is not intended for personal customers in the UK or any person in the USA. Danske Bank is authorised by the Danish Financial Supervisory Authority (Finanstilsynet) and subject to limited regulation by the Financial Conduct Authority and the Prudential Regulation Authority for the conduct of business in the UK. Details on the extent of our regulation by the Financial Conduct Authority and the Prudential Regulation Authority are available from us on request. Danske Bank is a member of the London Stock Exchange. 
Copyright © 2026 Danske Bank A/S. All rights reserved. This publication is protected by copyright and may not be reproduced in whole or in part without permission.</t>
  </si>
  <si>
    <t xml:space="preserve"> DKK billions</t>
  </si>
  <si>
    <t xml:space="preserve">Energy consumption intensity per high-impact climate sector </t>
  </si>
  <si>
    <t>Total energy consumption</t>
  </si>
  <si>
    <t>Total revenue</t>
  </si>
  <si>
    <t>Mean gender pay gap</t>
  </si>
  <si>
    <t xml:space="preserve">% women on the Board of Directors </t>
  </si>
  <si>
    <t>Danske Bank’s Sustainable Finance Disclosure Regulation - Principal Adverse Impact Indicators</t>
  </si>
  <si>
    <t xml:space="preserve">See ‘Profit before tax’ in Danske Bank Annual Report 2025: Financial highlights - Danske Bank Group: Income statement </t>
  </si>
  <si>
    <t xml:space="preserve">The Sustainability Fact Book is standalone report and serves as a supplement to Danske Bank’s statutory reports. It aims to provide our stakeholders with relevant information and data about Danske Bank's sustainability performance.
How to read this report:
• The Sustainability Fact Book 2025 includes environmental, social and governance (ESG) data and information based on stakeholder interest and demand.
• When available, five-year historical data is reported (otherwise marked with -). Environmental data has been reported starting from 2019 because 2019 serves as the target baseline. Older historical data (since 2009, when available) can be found in Danske Bank’s previous Sustainability Fact Books, available at https://danskebank.com/sustainability/publications-and-policies. 
• Because reporting principles are reviewed and updated on an ongoing basis year by year, accounting inconsistency may exist when comparing historical data.
• Minor differences as a result of rounding may exist in some historical data when this data is compared against previously published data.
• Environmental data is based on the most reliable consumption data available from the Group’s operations in Denmark, Finland, Ireland, Northern Ireland, Norway, Sweden and Lithuania, supplemented by estimated consumption from the Danske Bank Group’s remaining operations over which Danske Bank has operational control and where registered data is not available.
• GDPR compliance has had implications for certain types of employee data, so caution should be exercised if making direct comparisons.
• Some selected data points are no longer reported due to changed accounting and reporting procedures and/or the closure of activities.
• Selected data in the Sustainability Fact Book 2025 has been verified by a third party. For further details on our reporting principles for ESG data included in the statutory Sustainability Statement, please refer to the Sustainability Statement in Danske Bank’s Annual Report 2025.
</t>
  </si>
  <si>
    <r>
      <t xml:space="preserve">Funds that disclose information under SFDR Article 8 (DKK billions) </t>
    </r>
    <r>
      <rPr>
        <vertAlign val="superscript"/>
        <sz val="11"/>
        <color theme="1"/>
        <rFont val="DanskeLight"/>
      </rPr>
      <t>1, 2</t>
    </r>
  </si>
  <si>
    <r>
      <rPr>
        <vertAlign val="superscript"/>
        <sz val="10"/>
        <color theme="1"/>
        <rFont val="DanskeLight"/>
      </rPr>
      <t xml:space="preserve">2 </t>
    </r>
    <r>
      <rPr>
        <sz val="10"/>
        <color theme="1"/>
        <rFont val="DanskeLight"/>
      </rPr>
      <t>Data for 2021-2022 is verified by a third party.</t>
    </r>
  </si>
  <si>
    <r>
      <rPr>
        <vertAlign val="superscript"/>
        <sz val="10"/>
        <color theme="1"/>
        <rFont val="DanskeLight"/>
      </rPr>
      <t xml:space="preserve">2 </t>
    </r>
    <r>
      <rPr>
        <sz val="10"/>
        <color theme="1"/>
        <rFont val="DanskeLight"/>
      </rPr>
      <t>Data for 2021-2023 is verified by a third party.</t>
    </r>
  </si>
  <si>
    <r>
      <t xml:space="preserve">Total assets under management (DKK billions) </t>
    </r>
    <r>
      <rPr>
        <vertAlign val="superscript"/>
        <sz val="11"/>
        <color theme="1"/>
        <rFont val="DanskeLight"/>
      </rPr>
      <t>1</t>
    </r>
  </si>
  <si>
    <r>
      <rPr>
        <vertAlign val="superscript"/>
        <sz val="10"/>
        <color theme="1"/>
        <rFont val="DanskeLight"/>
      </rPr>
      <t xml:space="preserve">1 </t>
    </r>
    <r>
      <rPr>
        <sz val="10"/>
        <color theme="1"/>
        <rFont val="DanskeLight"/>
      </rPr>
      <t>The data includes Danske Bank Group data, i.e. Danica and Danske Invest.</t>
    </r>
  </si>
  <si>
    <t>Addition of emissions from employee benefit cars - Denmark. 
Restructure of emissions from business travel incorrectly reported in scope 1, moved to scope 3. 
Correction of emission factor for district heating in Denmark</t>
  </si>
  <si>
    <t>Energy consumption of the Danske Bank Group – all data is reported from Q4-Q3 and covers our main operations in Denmark, Finland, Sweden, Norway, Northern Ireland, Ireland, Lithuania and India, supplemented by estimated consumption from the Danske Bank Group’s remaining operations over which Danske Bank has operational control and where registered data is not available.</t>
  </si>
  <si>
    <t>The Danske Bank Group sold its operations in India in 2023. Therefore, no data is available for India from 2024 and onwards.</t>
  </si>
  <si>
    <t xml:space="preserve">Floor area - square metres occupied (average) </t>
  </si>
  <si>
    <r>
      <rPr>
        <vertAlign val="superscript"/>
        <sz val="10"/>
        <color theme="1"/>
        <rFont val="DanskeLight"/>
      </rPr>
      <t>2</t>
    </r>
    <r>
      <rPr>
        <sz val="10"/>
        <color theme="1"/>
        <rFont val="DanskeLight"/>
      </rPr>
      <t xml:space="preserve"> From 2024, due to changes in our internal reporting system, estimated countries consumption data is now in a different format, separate from country totals. This change is visible only from 2024, leaving previous years’ data empty.</t>
    </r>
  </si>
  <si>
    <r>
      <rPr>
        <vertAlign val="superscript"/>
        <sz val="10"/>
        <color theme="1"/>
        <rFont val="DanskeLight"/>
      </rPr>
      <t>3</t>
    </r>
    <r>
      <rPr>
        <sz val="10"/>
        <color theme="1"/>
        <rFont val="DanskeLight"/>
      </rPr>
      <t xml:space="preserve"> 2019-2023 data is verified by a third party </t>
    </r>
  </si>
  <si>
    <r>
      <rPr>
        <vertAlign val="superscript"/>
        <sz val="10"/>
        <color theme="1"/>
        <rFont val="DanskeLight"/>
      </rPr>
      <t>2</t>
    </r>
    <r>
      <rPr>
        <sz val="10"/>
        <color theme="1"/>
        <rFont val="DanskeLight"/>
      </rPr>
      <t xml:space="preserve"> 2019-2023 data is verified by a third party </t>
    </r>
  </si>
  <si>
    <r>
      <rPr>
        <vertAlign val="superscript"/>
        <sz val="10"/>
        <color theme="1"/>
        <rFont val="DanskeLight"/>
      </rPr>
      <t xml:space="preserve">1 </t>
    </r>
    <r>
      <rPr>
        <sz val="10"/>
        <color theme="1"/>
        <rFont val="DanskeLight"/>
      </rPr>
      <t xml:space="preserve">2019-2023 data is verified by a third party </t>
    </r>
  </si>
  <si>
    <t>Electricity consumption of the Danske Bank Group – all data is reported from Q4-Q3 and covers our main operations in Denmark, Finland, Sweden, Norway, Northern Ireland, Ireland, Lithuania and India supplemented by estimated consumption from the Danske Bank Group’s remaining operations over which Danske Bank has operational control and where registered data is not available.</t>
  </si>
  <si>
    <r>
      <rPr>
        <vertAlign val="superscript"/>
        <sz val="10"/>
        <color theme="1"/>
        <rFont val="DanskeLight"/>
      </rPr>
      <t>1</t>
    </r>
    <r>
      <rPr>
        <sz val="10"/>
        <color theme="1"/>
        <rFont val="DanskeLight"/>
      </rPr>
      <t xml:space="preserve"> From 2024, due to changes in our internal reporting system, estimated countries consumption data is now in a different format, separate from country totals. This change is visible only from 2024, leaving previous years’ data empty.</t>
    </r>
  </si>
  <si>
    <r>
      <t>Electricity consumption - total (MWh)</t>
    </r>
    <r>
      <rPr>
        <vertAlign val="superscript"/>
        <sz val="11"/>
        <color theme="1"/>
        <rFont val="DanskeLight"/>
      </rPr>
      <t xml:space="preserve"> 1</t>
    </r>
  </si>
  <si>
    <t>Heat consumption of the Danske Bank Group – all data is reported from Q4-Q3 and covers our main operations in Denmark, Finland, Sweden, Norway, Northern Ireland, Ireland, Lithuania and India supplemented by estimated consumption from the Danske Bank Group’s remaining operations over which Danske Bank has operational control and where registered data is not available.</t>
  </si>
  <si>
    <r>
      <rPr>
        <vertAlign val="superscript"/>
        <sz val="10"/>
        <color theme="1"/>
        <rFont val="DanskeLight"/>
      </rPr>
      <t>2</t>
    </r>
    <r>
      <rPr>
        <sz val="10"/>
        <color theme="1"/>
        <rFont val="DanskeLight"/>
      </rPr>
      <t xml:space="preserve"> From 2024, due to changes in our internal reporting system, estimated country consumption data is now in a different format, separate from country totals. This change is visible only from 2024, leaving previous years’ data empty.</t>
    </r>
  </si>
  <si>
    <r>
      <t>Business travel by road - total (1,000 km)</t>
    </r>
    <r>
      <rPr>
        <vertAlign val="superscript"/>
        <sz val="11"/>
        <color theme="1"/>
        <rFont val="DanskeLight"/>
      </rPr>
      <t xml:space="preserve"> 1,2</t>
    </r>
  </si>
  <si>
    <r>
      <rPr>
        <vertAlign val="superscript"/>
        <sz val="10"/>
        <color theme="1"/>
        <rFont val="DanskeLight"/>
      </rPr>
      <t>1</t>
    </r>
    <r>
      <rPr>
        <sz val="10"/>
        <color theme="1"/>
        <rFont val="DanskeLight"/>
      </rPr>
      <t xml:space="preserve"> From 2024, the total (1,000 km) includes manually estimated kilometres from converting litres consumed during business travel. This was done to ensure consistency and comparability with last year’s numbers because more litre data was available and used to estimate CO</t>
    </r>
    <r>
      <rPr>
        <vertAlign val="subscript"/>
        <sz val="10"/>
        <color theme="1"/>
        <rFont val="DanskeLight"/>
      </rPr>
      <t>2</t>
    </r>
    <r>
      <rPr>
        <sz val="10"/>
        <color theme="1"/>
        <rFont val="DanskeLight"/>
      </rPr>
      <t>e emissions.</t>
    </r>
  </si>
  <si>
    <r>
      <t xml:space="preserve">Business travel by air - total (1,000 km) </t>
    </r>
    <r>
      <rPr>
        <vertAlign val="superscript"/>
        <sz val="11"/>
        <color theme="1"/>
        <rFont val="DanskeLight"/>
      </rPr>
      <t>1,2</t>
    </r>
  </si>
  <si>
    <r>
      <rPr>
        <vertAlign val="superscript"/>
        <sz val="10"/>
        <color theme="1"/>
        <rFont val="DanskeLight"/>
      </rPr>
      <t>2</t>
    </r>
    <r>
      <rPr>
        <sz val="10"/>
        <color theme="1"/>
        <rFont val="DanskeLight"/>
      </rPr>
      <t xml:space="preserve"> Kilometres for Q4 2018 are estimated using available air travel data from Q1, Q2, and Q3 2019, assuming similar travel patterns.</t>
    </r>
  </si>
  <si>
    <t xml:space="preserve">Paper consumption - total (tonnes) </t>
  </si>
  <si>
    <t>The Danske Bank Group sold its operations in India in 2023. Therefore, no data is available for India from 2024 onwards.</t>
  </si>
  <si>
    <r>
      <t>Total registered CO</t>
    </r>
    <r>
      <rPr>
        <vertAlign val="subscript"/>
        <sz val="11"/>
        <color theme="1"/>
        <rFont val="DanskeLight"/>
      </rPr>
      <t>2</t>
    </r>
    <r>
      <rPr>
        <sz val="11"/>
        <color theme="1"/>
        <rFont val="DanskeLight"/>
      </rPr>
      <t xml:space="preserve">e emissions </t>
    </r>
    <r>
      <rPr>
        <vertAlign val="superscript"/>
        <sz val="11"/>
        <color theme="1"/>
        <rFont val="DanskeLight"/>
      </rPr>
      <t>1</t>
    </r>
  </si>
  <si>
    <r>
      <rPr>
        <vertAlign val="superscript"/>
        <sz val="10"/>
        <color theme="1"/>
        <rFont val="DanskeLight"/>
      </rPr>
      <t>3</t>
    </r>
    <r>
      <rPr>
        <sz val="10"/>
        <color theme="1"/>
        <rFont val="DanskeLight"/>
      </rPr>
      <t xml:space="preserve"> Offsetting is done on an annual basis for emissions for the current year at the time of reporting. Therefore, if emissions are restated, the neutralised tonnes differ from the Total registered CO</t>
    </r>
    <r>
      <rPr>
        <vertAlign val="subscript"/>
        <sz val="10"/>
        <color theme="1"/>
        <rFont val="DanskeLight"/>
      </rPr>
      <t>2</t>
    </r>
    <r>
      <rPr>
        <sz val="10"/>
        <color theme="1"/>
        <rFont val="DanskeLight"/>
      </rPr>
      <t>e emissions (see Breakdown of baseline changes). In 2025, offsetting was applied to prioritised categories of operational emissions and not to the total registered CO</t>
    </r>
    <r>
      <rPr>
        <vertAlign val="subscript"/>
        <sz val="10"/>
        <color theme="1"/>
        <rFont val="DanskeLight"/>
      </rPr>
      <t>2</t>
    </r>
    <r>
      <rPr>
        <sz val="10"/>
        <color theme="1"/>
        <rFont val="DanskeLight"/>
      </rPr>
      <t>e emissions.</t>
    </r>
  </si>
  <si>
    <t>Project name</t>
  </si>
  <si>
    <t>Host country</t>
  </si>
  <si>
    <t>Project type</t>
  </si>
  <si>
    <t>Certification standard</t>
  </si>
  <si>
    <t>Year of purchase</t>
  </si>
  <si>
    <t>100.5 MW Wind power project in Madhya Pradesh, India</t>
  </si>
  <si>
    <t>300 MW Wind energy project by Green Infra Wind Energy Limited</t>
  </si>
  <si>
    <t>Reforestation project in Colombia</t>
  </si>
  <si>
    <t>Reforestation project in Mexico</t>
  </si>
  <si>
    <t>Linshu biogas recovery and power generation project</t>
  </si>
  <si>
    <t>European biochar - Agricultural application</t>
  </si>
  <si>
    <t>Reforestation project in Nicaragua</t>
  </si>
  <si>
    <r>
      <rPr>
        <vertAlign val="superscript"/>
        <sz val="10"/>
        <color theme="1"/>
        <rFont val="DanskeLight"/>
      </rPr>
      <t>3</t>
    </r>
    <r>
      <rPr>
        <sz val="10"/>
        <color theme="1"/>
        <rFont val="DanskeLight"/>
      </rPr>
      <t xml:space="preserve"> VCS stands for ‘Verified Carbon Standard’ and is a voluntary emissions reduction standard. The CCBS (Climate, Community &amp; Biodiversity Standards) identify land management projects that simultaneously address climate change, support local communities and smallholders and conserve biodiversity. Both the VCS and the CCBS are developed and managed by the not-for-profit organisation, Verra.   </t>
    </r>
  </si>
  <si>
    <r>
      <rPr>
        <vertAlign val="superscript"/>
        <sz val="10"/>
        <color theme="1"/>
        <rFont val="DanskeLight"/>
      </rPr>
      <t xml:space="preserve">2 </t>
    </r>
    <r>
      <rPr>
        <sz val="10"/>
        <color theme="1"/>
        <rFont val="DanskeLight"/>
      </rPr>
      <t>2019-2023 data is verified by a third party.</t>
    </r>
  </si>
  <si>
    <r>
      <t xml:space="preserve">1 </t>
    </r>
    <r>
      <rPr>
        <sz val="10"/>
        <color theme="1"/>
        <rFont val="DanskeLight"/>
      </rPr>
      <t xml:space="preserve">The market-based methodology covers the emissions from electricity where contractual arrangements have been considered. For Danske Bank, this entails that the emissions from electricity consumption are reported as zero due to the purchase of renewable electricity certifications under guarantees of origin (GoO) and the renewable energy guarantees of origin (REGO). </t>
    </r>
  </si>
  <si>
    <r>
      <t xml:space="preserve">1 </t>
    </r>
    <r>
      <rPr>
        <sz val="10"/>
        <color theme="1"/>
        <rFont val="DanskeLight"/>
      </rPr>
      <t>The market-based methodology covers the emissions from electricity where contractual arrangements have been considered. For Danske Bank, this entails that the emissions from electricity consumption are reported as zero due to the purchase of renewable electricity certifications under guarantees of origin (GoO) and the renewable energy guarantees of origin (REGO).</t>
    </r>
  </si>
  <si>
    <r>
      <rPr>
        <vertAlign val="superscript"/>
        <sz val="10"/>
        <color theme="1"/>
        <rFont val="DanskeLight"/>
      </rPr>
      <t xml:space="preserve">4 </t>
    </r>
    <r>
      <rPr>
        <sz val="10"/>
        <color theme="1"/>
        <rFont val="DanskeLight"/>
      </rPr>
      <t>Scope 3 (other indirect CO</t>
    </r>
    <r>
      <rPr>
        <vertAlign val="subscript"/>
        <sz val="10"/>
        <color theme="1"/>
        <rFont val="DanskeLight"/>
      </rPr>
      <t>2</t>
    </r>
    <r>
      <rPr>
        <sz val="10"/>
        <color theme="1"/>
        <rFont val="DanskeLight"/>
      </rPr>
      <t>e emissions) has been restated back to 2019 baseline to enhance the accuracy of the Scope 3.6 business travel by air model.</t>
    </r>
  </si>
  <si>
    <r>
      <rPr>
        <vertAlign val="superscript"/>
        <sz val="10"/>
        <color theme="1"/>
        <rFont val="DanskeLight"/>
      </rPr>
      <t xml:space="preserve">1 </t>
    </r>
    <r>
      <rPr>
        <sz val="10"/>
        <color theme="1"/>
        <rFont val="DanskeLight"/>
      </rPr>
      <t>In 2024, Scope 3.6 business travel emissions were restated back to 2019 baseline to enhance the accuracy of the Scope 3.6 business travel by air model.</t>
    </r>
  </si>
  <si>
    <r>
      <t>Use of employees’ cars (tonnes)</t>
    </r>
    <r>
      <rPr>
        <vertAlign val="superscript"/>
        <sz val="11"/>
        <color theme="1"/>
        <rFont val="DanskeLight"/>
      </rPr>
      <t xml:space="preserve"> 1</t>
    </r>
  </si>
  <si>
    <r>
      <t>Total CO</t>
    </r>
    <r>
      <rPr>
        <vertAlign val="subscript"/>
        <sz val="11"/>
        <color theme="1"/>
        <rFont val="DanskeLight"/>
      </rPr>
      <t>2</t>
    </r>
    <r>
      <rPr>
        <sz val="11"/>
        <color theme="1"/>
        <rFont val="DanskeLight"/>
      </rPr>
      <t xml:space="preserve">e emissions (tonnes) – Market-based </t>
    </r>
    <r>
      <rPr>
        <vertAlign val="superscript"/>
        <sz val="11"/>
        <color theme="1"/>
        <rFont val="DanskeLight"/>
      </rPr>
      <t>1,2,3</t>
    </r>
  </si>
  <si>
    <r>
      <rPr>
        <vertAlign val="superscript"/>
        <sz val="10"/>
        <color theme="1"/>
        <rFont val="DanskeLight"/>
      </rPr>
      <t>1</t>
    </r>
    <r>
      <rPr>
        <sz val="10"/>
        <color theme="1"/>
        <rFont val="DanskeLight"/>
      </rPr>
      <t xml:space="preserve"> The market-based methodology covers the emissions from electricity where contractual arrangements have been considered. For Danske Bank, this entails that the emissions from electricity consumption are reported as zero due to the purchase of renewable electricity certifications under guarantees of origin (GoO) and the renewable energy guarantees of origin (REGO). </t>
    </r>
  </si>
  <si>
    <r>
      <t>Total CO</t>
    </r>
    <r>
      <rPr>
        <vertAlign val="subscript"/>
        <sz val="11"/>
        <color theme="1"/>
        <rFont val="DanskeLight"/>
      </rPr>
      <t>2</t>
    </r>
    <r>
      <rPr>
        <sz val="11"/>
        <color theme="1"/>
        <rFont val="DanskeLight"/>
      </rPr>
      <t xml:space="preserve">e emissions (tonnes) - Location-based </t>
    </r>
    <r>
      <rPr>
        <vertAlign val="superscript"/>
        <sz val="11"/>
        <color theme="1"/>
        <rFont val="DanskeLight"/>
      </rPr>
      <t>1,2,3</t>
    </r>
  </si>
  <si>
    <r>
      <t>Total CO</t>
    </r>
    <r>
      <rPr>
        <vertAlign val="subscript"/>
        <sz val="11"/>
        <color theme="1"/>
        <rFont val="DanskeLight"/>
      </rPr>
      <t>2</t>
    </r>
    <r>
      <rPr>
        <sz val="11"/>
        <color theme="1"/>
        <rFont val="DanskeLight"/>
      </rPr>
      <t>e emissions scope 1 &amp; 2</t>
    </r>
  </si>
  <si>
    <r>
      <rPr>
        <vertAlign val="superscript"/>
        <sz val="10"/>
        <color theme="1"/>
        <rFont val="DanskeLight"/>
      </rPr>
      <t xml:space="preserve">2 </t>
    </r>
    <r>
      <rPr>
        <sz val="10"/>
        <color theme="1"/>
        <rFont val="DanskeLight"/>
      </rPr>
      <t xml:space="preserve">Waste consists of three types: waste to landfill, waste to incineration and waste to recycling. </t>
    </r>
  </si>
  <si>
    <r>
      <rPr>
        <vertAlign val="superscript"/>
        <sz val="10"/>
        <color theme="1"/>
        <rFont val="DanskeLight"/>
      </rPr>
      <t xml:space="preserve">1 </t>
    </r>
    <r>
      <rPr>
        <sz val="10"/>
        <color theme="1"/>
        <rFont val="DanskeLight"/>
      </rPr>
      <t>Waste to recycling consists of three types: paper, eletronics and other.</t>
    </r>
  </si>
  <si>
    <r>
      <rPr>
        <vertAlign val="superscript"/>
        <sz val="10"/>
        <color theme="1"/>
        <rFont val="DanskeLight"/>
      </rPr>
      <t xml:space="preserve">1 </t>
    </r>
    <r>
      <rPr>
        <sz val="10"/>
        <color theme="1"/>
        <rFont val="DanskeLight"/>
      </rPr>
      <t>The number of participants increased significantly in 2022 due to an extension of our employee volunteering programme that enabled employees to spend two additional paid workdays as an immediate response to the war in Ukraine.</t>
    </r>
  </si>
  <si>
    <r>
      <rPr>
        <vertAlign val="superscript"/>
        <sz val="10"/>
        <color theme="1"/>
        <rFont val="DanskeLight"/>
      </rPr>
      <t xml:space="preserve">1 </t>
    </r>
    <r>
      <rPr>
        <sz val="10"/>
        <color theme="1"/>
        <rFont val="DanskeLight"/>
      </rPr>
      <t>The number of FTEs is based on information registered at the end of the year in the Danske Bank Group’s registration system.</t>
    </r>
  </si>
  <si>
    <r>
      <rPr>
        <vertAlign val="superscript"/>
        <sz val="10"/>
        <color theme="1"/>
        <rFont val="DanskeLight"/>
      </rPr>
      <t xml:space="preserve">2 </t>
    </r>
    <r>
      <rPr>
        <sz val="10"/>
        <color theme="1"/>
        <rFont val="DanskeLight"/>
      </rPr>
      <t>2020-2023 data is verified by a third party.</t>
    </r>
  </si>
  <si>
    <r>
      <rPr>
        <vertAlign val="superscript"/>
        <sz val="10"/>
        <color theme="1"/>
        <rFont val="DanskeLight"/>
      </rPr>
      <t xml:space="preserve">1 </t>
    </r>
    <r>
      <rPr>
        <sz val="10"/>
        <color theme="1"/>
        <rFont val="DanskeLight"/>
      </rPr>
      <t>‘Employee turnover’ is defined as the number of leavers (retired and resigned employees – headcount) over a 12-month period, divided by the average number of employees at the end of each month over a 12-month period, which gives a turnover rate.</t>
    </r>
  </si>
  <si>
    <r>
      <rPr>
        <vertAlign val="superscript"/>
        <sz val="10"/>
        <color theme="1"/>
        <rFont val="DanskeLight"/>
      </rPr>
      <t xml:space="preserve">1 </t>
    </r>
    <r>
      <rPr>
        <sz val="10"/>
        <color theme="1"/>
        <rFont val="DanskeLight"/>
      </rPr>
      <t>‘Average years of service’ is defined as average years that employees have worked in the Danske Bank Group. The figures cover the entire Danske Bank Group.</t>
    </r>
  </si>
  <si>
    <r>
      <rPr>
        <vertAlign val="superscript"/>
        <sz val="10"/>
        <color theme="1"/>
        <rFont val="DanskeLight"/>
      </rPr>
      <t xml:space="preserve">1 </t>
    </r>
    <r>
      <rPr>
        <sz val="10"/>
        <color theme="1"/>
        <rFont val="DanskeLight"/>
      </rPr>
      <t>‘Employees per age group’ shows the age distribution of the employees in the Danske Bank Group. The figures cover the entire Danske Bank Group.</t>
    </r>
  </si>
  <si>
    <r>
      <rPr>
        <vertAlign val="superscript"/>
        <sz val="10"/>
        <color theme="1"/>
        <rFont val="DanskeLight"/>
      </rPr>
      <t xml:space="preserve">1 </t>
    </r>
    <r>
      <rPr>
        <sz val="10"/>
        <color theme="1"/>
        <rFont val="DanskeLight"/>
      </rPr>
      <t>‘Leaves of absence granted for other reasons’ is defined as number of employees in the Danske Bank Group who have been granted leave during the year excluding family leave as the reason. From 2019, the figures cover the entire Danske Bank Group.</t>
    </r>
  </si>
  <si>
    <r>
      <rPr>
        <vertAlign val="superscript"/>
        <sz val="10"/>
        <color theme="1"/>
        <rFont val="DanskeLight"/>
      </rPr>
      <t xml:space="preserve">1 </t>
    </r>
    <r>
      <rPr>
        <sz val="10"/>
        <color theme="1"/>
        <rFont val="DanskeLight"/>
      </rPr>
      <t>A flex job is a Danish work arrangement for people with reduced ability to work. Flex jobs is defined as number of employees in the Danske Bank Group working on a flex job agreement at year-end. The number of flex jobs covers activities in Denmark only.</t>
    </r>
  </si>
  <si>
    <r>
      <rPr>
        <vertAlign val="superscript"/>
        <sz val="10"/>
        <color theme="1"/>
        <rFont val="DanskeLight"/>
      </rPr>
      <t>2</t>
    </r>
    <r>
      <rPr>
        <sz val="10"/>
        <color theme="1"/>
        <rFont val="DanskeLight"/>
      </rPr>
      <t xml:space="preserve"> Due to a change in the data presented, data before 2024 is not shown but can be viewed in the Sustainability Fact Book 2024.</t>
    </r>
  </si>
  <si>
    <r>
      <rPr>
        <vertAlign val="superscript"/>
        <sz val="10"/>
        <color theme="1"/>
        <rFont val="DanskeLight"/>
      </rPr>
      <t>3</t>
    </r>
    <r>
      <rPr>
        <sz val="10"/>
        <color theme="1"/>
        <rFont val="DanskeLight"/>
      </rPr>
      <t xml:space="preserve"> More granular data on gender distribution at the different leadership levels for 2021-2024 is available in the Sustainability Fact Book 2024.</t>
    </r>
  </si>
  <si>
    <r>
      <rPr>
        <vertAlign val="superscript"/>
        <sz val="10"/>
        <color theme="1"/>
        <rFont val="DanskeLight"/>
      </rPr>
      <t xml:space="preserve">1 </t>
    </r>
    <r>
      <rPr>
        <sz val="10"/>
        <color theme="1"/>
        <rFont val="DanskeLight"/>
      </rPr>
      <t>In 2022, the employee gender pay ratio decreased to 76%, from 81% in 2021. The decrease reflects how different types of work have traditionally been valued and remunerated, thereby leading to a disproportionate number of men in higher-paid positions – a situation that remains a reality in some of the low-cost countries in which Danske Bank is growing. This had a negative impact on our overall progress.</t>
    </r>
  </si>
  <si>
    <r>
      <rPr>
        <vertAlign val="superscript"/>
        <sz val="10"/>
        <color theme="1"/>
        <rFont val="DanskeLight"/>
      </rPr>
      <t>2</t>
    </r>
    <r>
      <rPr>
        <sz val="10"/>
        <color theme="1"/>
        <rFont val="DanskeLight"/>
      </rPr>
      <t xml:space="preserve"> The increase in other physical or mental health injuries in 2025 is caused by an increase in minor injuries (particularly around doors, lifts  and stairs) as employees have adapted to the new office headquarters building in Denmark. </t>
    </r>
  </si>
  <si>
    <r>
      <rPr>
        <vertAlign val="superscript"/>
        <sz val="10"/>
        <color theme="1"/>
        <rFont val="DanskeLight"/>
      </rPr>
      <t xml:space="preserve">1 </t>
    </r>
    <r>
      <rPr>
        <sz val="10"/>
        <color theme="1"/>
        <rFont val="DanskeLight"/>
      </rPr>
      <t>Gender diversity share as at 31 December.</t>
    </r>
  </si>
  <si>
    <r>
      <rPr>
        <vertAlign val="superscript"/>
        <sz val="10"/>
        <color theme="1"/>
        <rFont val="DanskeLight"/>
      </rPr>
      <t xml:space="preserve">1 </t>
    </r>
    <r>
      <rPr>
        <sz val="10"/>
        <color theme="1"/>
        <rFont val="DanskeLight"/>
      </rPr>
      <t>Distribution of nationalities as at 31 December 2025.</t>
    </r>
  </si>
  <si>
    <r>
      <t xml:space="preserve">Gender distribution on the Board of Directors elected at the Annual General Meeting and employee-elected members (% women) </t>
    </r>
    <r>
      <rPr>
        <vertAlign val="superscript"/>
        <sz val="11"/>
        <color theme="1"/>
        <rFont val="DanskeLight"/>
      </rPr>
      <t>1,2</t>
    </r>
  </si>
  <si>
    <r>
      <rPr>
        <vertAlign val="superscript"/>
        <sz val="10"/>
        <color theme="1"/>
        <rFont val="DanskeLight"/>
      </rPr>
      <t xml:space="preserve">2 </t>
    </r>
    <r>
      <rPr>
        <sz val="10"/>
        <color theme="1"/>
        <rFont val="DanskeLight"/>
      </rPr>
      <t>In 2024, we aligned the reporting of the Annual Total Remuneration Ratio KPI with the Sustainability Statement in Danske Bank's Annual Report.</t>
    </r>
  </si>
  <si>
    <r>
      <rPr>
        <vertAlign val="superscript"/>
        <sz val="10"/>
        <color theme="1"/>
        <rFont val="DanskeLight"/>
      </rPr>
      <t>1</t>
    </r>
    <r>
      <rPr>
        <sz val="10"/>
        <color theme="1"/>
        <rFont val="DanskeLight"/>
      </rPr>
      <t xml:space="preserve"> The result is below 100%, due mainly to cases of long-term illness, organisational changes and job profile changes during the training period, and employees who have not completed the training before the deadline and therefore are not included in the total.</t>
    </r>
  </si>
  <si>
    <t>Mandatory for all Group-related entities</t>
  </si>
  <si>
    <t>Mandatory for all Group-related entities where credit risk arises</t>
  </si>
  <si>
    <t>All employees in the Group engaging with societal stakeholders</t>
  </si>
  <si>
    <t>The objectives of the Responsible Investment Policy are to establish and communicate the approach taken by the Danske Bank Group towards responsible investments and to ensure adherence to internal governance, applicable laws and endorsed external standards, while addressing the preferences of our customers and managing the fiduciary duties we have with respect to our customers.</t>
  </si>
  <si>
    <r>
      <rPr>
        <vertAlign val="superscript"/>
        <sz val="10"/>
        <color theme="1"/>
        <rFont val="DanskeLight"/>
      </rPr>
      <t>1</t>
    </r>
    <r>
      <rPr>
        <sz val="10"/>
        <color theme="1"/>
        <rFont val="DanskeLight"/>
      </rPr>
      <t xml:space="preserve"> 2019-2023 data is verified by a third party </t>
    </r>
  </si>
  <si>
    <r>
      <rPr>
        <vertAlign val="superscript"/>
        <sz val="10"/>
        <color theme="1"/>
        <rFont val="DanskeLight"/>
      </rPr>
      <t xml:space="preserve">2 </t>
    </r>
    <r>
      <rPr>
        <sz val="10"/>
        <color theme="1"/>
        <rFont val="DanskeLight"/>
      </rPr>
      <t>2021-2023 data is verified by a third party.</t>
    </r>
  </si>
  <si>
    <r>
      <rPr>
        <vertAlign val="superscript"/>
        <sz val="10"/>
        <color theme="1"/>
        <rFont val="DanskeLight"/>
      </rPr>
      <t xml:space="preserve">2 </t>
    </r>
    <r>
      <rPr>
        <sz val="10"/>
        <color theme="1"/>
        <rFont val="DanskeLight"/>
      </rPr>
      <t>2024 and 2025 data is verified by a third party.</t>
    </r>
  </si>
  <si>
    <r>
      <rPr>
        <vertAlign val="superscript"/>
        <sz val="10"/>
        <color theme="1"/>
        <rFont val="DanskeLight"/>
      </rPr>
      <t xml:space="preserve">2 </t>
    </r>
    <r>
      <rPr>
        <sz val="10"/>
        <color theme="1"/>
        <rFont val="DanskeLight"/>
      </rPr>
      <t>Data is verified by a third party.</t>
    </r>
  </si>
  <si>
    <r>
      <rPr>
        <vertAlign val="superscript"/>
        <sz val="10"/>
        <color theme="1"/>
        <rFont val="DanskeLight"/>
      </rPr>
      <t xml:space="preserve">3 </t>
    </r>
    <r>
      <rPr>
        <sz val="10"/>
        <color theme="1"/>
        <rFont val="DanskeLight"/>
      </rPr>
      <t>Data is verified by a third party.</t>
    </r>
  </si>
  <si>
    <r>
      <rPr>
        <vertAlign val="superscript"/>
        <sz val="10"/>
        <color theme="1"/>
        <rFont val="DanskeLight"/>
      </rPr>
      <t xml:space="preserve">3 </t>
    </r>
    <r>
      <rPr>
        <sz val="10"/>
        <color theme="1"/>
        <rFont val="DanskeLight"/>
      </rPr>
      <t>2024 and 2025 data</t>
    </r>
    <r>
      <rPr>
        <vertAlign val="superscript"/>
        <sz val="10"/>
        <color theme="1"/>
        <rFont val="DanskeLight"/>
      </rPr>
      <t xml:space="preserve"> </t>
    </r>
    <r>
      <rPr>
        <sz val="10"/>
        <color theme="1"/>
        <rFont val="DanskeLight"/>
      </rPr>
      <t>is verified by a third party.</t>
    </r>
  </si>
  <si>
    <t>https://urldefense.com/v3/__https:/platform.carbonfuture.earth/balancer/climate-credit/view/6f7bac09-4d8c-4920-bd48-36f337b56b4b__;!!F_S_FTKmJFE!xPrSS-zVoD-k6qba9Xd4XFClMGVq_Ray0I9Fzy7MtV0BBOvClHKcdYJvwrOaG7-5-SjO6R3mfOdVPkHncyQ$</t>
  </si>
  <si>
    <t>https://registry.goldstandard.org/credit-blocks/details/553254</t>
  </si>
  <si>
    <t xml:space="preserve">https://registry.goldstandard.org/credit-blocks/details/553253 </t>
  </si>
  <si>
    <r>
      <rPr>
        <vertAlign val="superscript"/>
        <sz val="10"/>
        <color theme="1"/>
        <rFont val="DanskeLight"/>
      </rPr>
      <t xml:space="preserve">1 </t>
    </r>
    <r>
      <rPr>
        <sz val="10"/>
        <color theme="1"/>
        <rFont val="DanskeLight"/>
      </rPr>
      <t>Data is verified by a third party.</t>
    </r>
  </si>
  <si>
    <r>
      <rPr>
        <vertAlign val="superscript"/>
        <sz val="10"/>
        <color theme="1"/>
        <rFont val="DanskeLight"/>
      </rPr>
      <t>2</t>
    </r>
    <r>
      <rPr>
        <sz val="10"/>
        <color theme="1"/>
        <rFont val="DanskeLight"/>
      </rPr>
      <t xml:space="preserve"> In 2021 and 2022, we purchased carbon credits from South Pole that are verified by independent third parties.</t>
    </r>
  </si>
  <si>
    <r>
      <t xml:space="preserve">2 </t>
    </r>
    <r>
      <rPr>
        <sz val="10"/>
        <color theme="1"/>
        <rFont val="DanskeLight"/>
      </rPr>
      <t>In 2024, total CO</t>
    </r>
    <r>
      <rPr>
        <vertAlign val="subscript"/>
        <sz val="10"/>
        <color theme="1"/>
        <rFont val="DanskeLight"/>
      </rPr>
      <t>2</t>
    </r>
    <r>
      <rPr>
        <sz val="10"/>
        <color theme="1"/>
        <rFont val="DanskeLight"/>
      </rPr>
      <t>e emissions (tonnes) – Market-based emissions have been restated back to 2019 baseline to enhance the accuracy of the Scope 3.6 business travel by air model (see Breakdown of baseline changes).</t>
    </r>
  </si>
  <si>
    <r>
      <t xml:space="preserve">2 </t>
    </r>
    <r>
      <rPr>
        <sz val="10"/>
        <color theme="1"/>
        <rFont val="DanskeLight"/>
      </rPr>
      <t>In 2024, total CO</t>
    </r>
    <r>
      <rPr>
        <vertAlign val="subscript"/>
        <sz val="10"/>
        <color theme="1"/>
        <rFont val="DanskeLight"/>
      </rPr>
      <t>2</t>
    </r>
    <r>
      <rPr>
        <sz val="10"/>
        <color theme="1"/>
        <rFont val="DanskeLight"/>
      </rPr>
      <t>e emissions (tonnes) – Location-based emissions have been restated back to 2019 baseline to enhance the accuracy of the Scope 3.6 business travel by air model (see Breakdown of baseline changes).</t>
    </r>
  </si>
  <si>
    <r>
      <rPr>
        <vertAlign val="superscript"/>
        <sz val="10"/>
        <color theme="1"/>
        <rFont val="DanskeLight"/>
      </rPr>
      <t xml:space="preserve">1 </t>
    </r>
    <r>
      <rPr>
        <sz val="10"/>
        <color theme="1"/>
        <rFont val="DanskeLight"/>
      </rPr>
      <t>‘Average age’ is defined as average age of employees in the Danske Bank Group. The figures cover the entire Danske Bank Group.</t>
    </r>
  </si>
  <si>
    <r>
      <rPr>
        <vertAlign val="superscript"/>
        <sz val="10"/>
        <color theme="1"/>
        <rFont val="DanskeLight"/>
      </rPr>
      <t xml:space="preserve">1 </t>
    </r>
    <r>
      <rPr>
        <sz val="10"/>
        <color theme="1"/>
        <rFont val="DanskeLight"/>
      </rPr>
      <t>‘Employees country distribution’ shows the share of the employees working in the different countries that the Danske Bank Group operates in. The figures cover the entire Danske Bank Group.</t>
    </r>
  </si>
  <si>
    <r>
      <t xml:space="preserve">Waste total (tonnes) </t>
    </r>
    <r>
      <rPr>
        <vertAlign val="superscript"/>
        <sz val="11"/>
        <color theme="1"/>
        <rFont val="DanskeLight"/>
      </rPr>
      <t>1,2,3,4,5</t>
    </r>
  </si>
  <si>
    <r>
      <t xml:space="preserve">Waste to recycling (tonnes) </t>
    </r>
    <r>
      <rPr>
        <vertAlign val="superscript"/>
        <sz val="11"/>
        <color theme="1"/>
        <rFont val="DanskeLight"/>
      </rPr>
      <t>1</t>
    </r>
  </si>
  <si>
    <r>
      <t>Water consumption - total (m</t>
    </r>
    <r>
      <rPr>
        <vertAlign val="superscript"/>
        <sz val="11"/>
        <color theme="1"/>
        <rFont val="DanskeLight"/>
      </rPr>
      <t>3</t>
    </r>
    <r>
      <rPr>
        <sz val="11"/>
        <color theme="1"/>
        <rFont val="DanskeLight"/>
      </rPr>
      <t xml:space="preserve">) </t>
    </r>
    <r>
      <rPr>
        <vertAlign val="superscript"/>
        <sz val="11"/>
        <color theme="1"/>
        <rFont val="DanskeLight"/>
      </rPr>
      <t>1,2</t>
    </r>
  </si>
  <si>
    <r>
      <t xml:space="preserve">Carbon offset projects purchased from 2009-2025 </t>
    </r>
    <r>
      <rPr>
        <b/>
        <vertAlign val="superscript"/>
        <sz val="11"/>
        <color theme="1"/>
        <rFont val="DanskeLight"/>
      </rPr>
      <t>1,2,5</t>
    </r>
  </si>
  <si>
    <r>
      <t xml:space="preserve">VCS and CCBS </t>
    </r>
    <r>
      <rPr>
        <vertAlign val="superscript"/>
        <sz val="11"/>
        <color theme="1"/>
        <rFont val="DanskeLight"/>
      </rPr>
      <t>3</t>
    </r>
  </si>
  <si>
    <r>
      <t xml:space="preserve">Awaiting ICROA certification </t>
    </r>
    <r>
      <rPr>
        <vertAlign val="superscript"/>
        <sz val="11"/>
        <color theme="1"/>
        <rFont val="DanskeLight"/>
      </rPr>
      <t>4</t>
    </r>
  </si>
  <si>
    <r>
      <t xml:space="preserve">EBC C-Sink, awaiting ICROA endorsement </t>
    </r>
    <r>
      <rPr>
        <vertAlign val="superscript"/>
        <sz val="11"/>
        <color theme="1"/>
        <rFont val="DanskeLight"/>
      </rPr>
      <t>4</t>
    </r>
    <r>
      <rPr>
        <sz val="11"/>
        <color theme="1"/>
        <rFont val="DanskeLight"/>
      </rPr>
      <t xml:space="preserve"> </t>
    </r>
  </si>
  <si>
    <r>
      <t xml:space="preserve">Heat consumption per employee (MWh/FTE) </t>
    </r>
    <r>
      <rPr>
        <vertAlign val="superscript"/>
        <sz val="11"/>
        <color theme="1"/>
        <rFont val="DanskeLight"/>
      </rPr>
      <t>1,2</t>
    </r>
  </si>
  <si>
    <r>
      <t xml:space="preserve">Injuries or post-traumatic stress related to robberies and violent situations (number) </t>
    </r>
    <r>
      <rPr>
        <vertAlign val="superscript"/>
        <sz val="11"/>
        <color theme="1"/>
        <rFont val="DanskeLight"/>
      </rPr>
      <t>1</t>
    </r>
  </si>
  <si>
    <r>
      <t>Total number of ESG dialogues</t>
    </r>
    <r>
      <rPr>
        <vertAlign val="superscript"/>
        <sz val="11"/>
        <color theme="1"/>
        <rFont val="DanskeLight"/>
      </rPr>
      <t xml:space="preserve"> 1,2</t>
    </r>
  </si>
  <si>
    <r>
      <t>Total number of companies we have had dialogues with</t>
    </r>
    <r>
      <rPr>
        <vertAlign val="superscript"/>
        <sz val="11"/>
        <color theme="1"/>
        <rFont val="DanskeLight"/>
      </rPr>
      <t xml:space="preserve"> 1,2</t>
    </r>
  </si>
  <si>
    <r>
      <rPr>
        <vertAlign val="superscript"/>
        <sz val="10"/>
        <color theme="1"/>
        <rFont val="DanskeLight"/>
      </rPr>
      <t xml:space="preserve">1 </t>
    </r>
    <r>
      <rPr>
        <sz val="10"/>
        <color theme="1"/>
        <rFont val="DanskeLight"/>
      </rPr>
      <t>Other indirect CO</t>
    </r>
    <r>
      <rPr>
        <vertAlign val="subscript"/>
        <sz val="10"/>
        <color theme="1"/>
        <rFont val="DanskeLight"/>
      </rPr>
      <t>2</t>
    </r>
    <r>
      <rPr>
        <sz val="10"/>
        <color theme="1"/>
        <rFont val="DanskeLight"/>
      </rPr>
      <t>e emissions (scope 3) include emissions from purchased goods and services, paper and business travel by air and employee cars.</t>
    </r>
  </si>
  <si>
    <r>
      <t xml:space="preserve">Employee gender distribution (headcount) </t>
    </r>
    <r>
      <rPr>
        <vertAlign val="superscript"/>
        <sz val="11"/>
        <color theme="1"/>
        <rFont val="DanskeLight"/>
      </rPr>
      <t>1,2</t>
    </r>
  </si>
  <si>
    <t>Number of sites in environmentally sensitive areas</t>
  </si>
  <si>
    <t>0.4</t>
  </si>
  <si>
    <t>0.3</t>
  </si>
  <si>
    <r>
      <rPr>
        <vertAlign val="superscript"/>
        <sz val="10"/>
        <color theme="1"/>
        <rFont val="DanskeLight"/>
      </rPr>
      <t xml:space="preserve">2 </t>
    </r>
    <r>
      <rPr>
        <sz val="10"/>
        <color theme="1"/>
        <rFont val="DanskeLight"/>
      </rPr>
      <t>2025 data pending at time of publication.</t>
    </r>
  </si>
  <si>
    <r>
      <rPr>
        <vertAlign val="superscript"/>
        <sz val="10"/>
        <color theme="1"/>
        <rFont val="DanskeLight"/>
      </rPr>
      <t xml:space="preserve">1 </t>
    </r>
    <r>
      <rPr>
        <sz val="10"/>
        <color theme="1"/>
        <rFont val="DanskeLight"/>
      </rPr>
      <t>From 2024, the total (1,000 km) includes manually estimated kilometres from converting litres consumed during business travel. This was done to ensure consistency and comparability with last year’s numbers because more litre data was available and used to estimate CO</t>
    </r>
    <r>
      <rPr>
        <vertAlign val="subscript"/>
        <sz val="10"/>
        <color theme="1"/>
        <rFont val="DanskeLight"/>
      </rPr>
      <t>2</t>
    </r>
    <r>
      <rPr>
        <sz val="10"/>
        <color theme="1"/>
        <rFont val="DanskeLight"/>
      </rPr>
      <t>e emissions.</t>
    </r>
  </si>
  <si>
    <r>
      <t>CO</t>
    </r>
    <r>
      <rPr>
        <vertAlign val="subscript"/>
        <sz val="11"/>
        <color theme="1"/>
        <rFont val="DanskeLight"/>
      </rPr>
      <t>2</t>
    </r>
    <r>
      <rPr>
        <sz val="11"/>
        <color theme="1"/>
        <rFont val="DanskeLight"/>
      </rPr>
      <t>e emissions of the Danske Bank Group.</t>
    </r>
  </si>
  <si>
    <t>Danske Bank 
Group Sustainability 
Berntorffsgade 40
DK-1577 København V, Denmark
Email — sustainability@danskebank.com</t>
  </si>
  <si>
    <t>Locations and transactions</t>
  </si>
  <si>
    <t>Diversity, equity and inclusion</t>
  </si>
  <si>
    <t>Danske Bank Group Policies</t>
  </si>
  <si>
    <r>
      <rPr>
        <vertAlign val="superscript"/>
        <sz val="10"/>
        <color theme="1"/>
        <rFont val="DanskeLight"/>
      </rPr>
      <t xml:space="preserve">1 </t>
    </r>
    <r>
      <rPr>
        <sz val="10"/>
        <color theme="1"/>
        <rFont val="DanskeLight"/>
      </rPr>
      <t>These figures reflect assets under management (AuM) in funds that disclose information under SFDR Article 8. Funds disclosing information under Articles 8 and 9 encompass a wide range of investment approaches and ambition levels and should not be considered as sustainability or ESG labels, nor as a basis for comparing ESG performance. These figures are disclosed for transparency purposes and should not be interpreted as being targets.</t>
    </r>
  </si>
  <si>
    <t>Data quality is improving on an ongoing basis. The chart below illustrates the material changes to our different environmental metrics, specifying how the baseline has changed with restated figures when material changes have been made to scopes.</t>
  </si>
  <si>
    <r>
      <rPr>
        <vertAlign val="superscript"/>
        <sz val="10"/>
        <color theme="1"/>
        <rFont val="DanskeLight"/>
      </rPr>
      <t xml:space="preserve">2 </t>
    </r>
    <r>
      <rPr>
        <sz val="10"/>
        <color theme="1"/>
        <rFont val="DanskeLight"/>
      </rPr>
      <t>The number of FTEs for India is an average number of full-time employees for Q4 2022, Q1 2023 and Q2 2023. At the end of Q3 2023, no FTEs calculated in India due to the divestment/sale of Danske IT to InfoSys.</t>
    </r>
  </si>
  <si>
    <r>
      <rPr>
        <vertAlign val="superscript"/>
        <sz val="10"/>
        <color theme="1"/>
        <rFont val="DanskeLight"/>
      </rPr>
      <t xml:space="preserve">1 </t>
    </r>
    <r>
      <rPr>
        <sz val="10"/>
        <color theme="1"/>
        <rFont val="DanskeLight"/>
      </rPr>
      <t>The number of FTEs is provided by Group Finance and covers the average number of employees for the financial year from Q4 to Q3. From 2024, the total number of FTEs includes number of FTEs from the estimated countries.</t>
    </r>
  </si>
  <si>
    <r>
      <rPr>
        <vertAlign val="superscript"/>
        <sz val="10"/>
        <color theme="1"/>
        <rFont val="DanskeLight"/>
      </rPr>
      <t>5</t>
    </r>
    <r>
      <rPr>
        <sz val="10"/>
        <color theme="1"/>
        <rFont val="DanskeLight"/>
      </rPr>
      <t xml:space="preserve"> In 2025, waste levels decreased relative to 2024 due to a reduction in our site portfolio initiated in previous years and completed in 2024.</t>
    </r>
  </si>
  <si>
    <r>
      <rPr>
        <vertAlign val="superscript"/>
        <sz val="10"/>
        <color theme="1"/>
        <rFont val="DanskeLight"/>
      </rPr>
      <t xml:space="preserve">1 </t>
    </r>
    <r>
      <rPr>
        <sz val="10"/>
        <color theme="1"/>
        <rFont val="DanskeLight"/>
      </rPr>
      <t xml:space="preserve">Due to the unavailability of data, water consumption for 2022 only includes data from Denmark, Finland, Northern Ireland, Norway and Lithuania. 2020 and 2019 only includes data from Denmark, Finland and Lithuania. In Denmark and Lithuania, the data only covers head offices, and water consumption in Finland only accounts for one  location in Pasila, Helsinki. </t>
    </r>
  </si>
  <si>
    <t>Our corporate volunteering programme, Time2Give, was established in 2019. Through the programme, employees are empowered to participate in volunteer activities three workdays per year paid by the Danske Bank Group. Employees decide themselves whether they want to volunteer alone or with their team. Similarly, they can choose to find their own volunteering project, or in some countries they can sign up to a project headed by Danske Bank in partnership with local NGOs and other organisations. Time2Give is a global project and open to all employees in the Group.</t>
  </si>
  <si>
    <r>
      <rPr>
        <vertAlign val="superscript"/>
        <sz val="10"/>
        <color theme="1"/>
        <rFont val="DanskeLight"/>
      </rPr>
      <t xml:space="preserve">1 </t>
    </r>
    <r>
      <rPr>
        <sz val="10"/>
        <color theme="1"/>
        <rFont val="DanskeLight"/>
      </rPr>
      <t>In 2021, a new Culture and Engagement Survey was introduced. Due to a change in survey methodology, our previous 2023 ambition of a 90% engagement score is no longer applicable and, we now have a Satisfaction &amp; Motivation index target of 77 instead.</t>
    </r>
  </si>
  <si>
    <r>
      <rPr>
        <vertAlign val="superscript"/>
        <sz val="10"/>
        <color theme="1"/>
        <rFont val="DanskeLight"/>
      </rPr>
      <t>3</t>
    </r>
    <r>
      <rPr>
        <sz val="10"/>
        <color theme="1"/>
        <rFont val="DanskeLight"/>
      </rPr>
      <t xml:space="preserve"> Data before 2024 is not shown due to a change of presented data but can be viewed in the Sustainability Fact Book 2024.</t>
    </r>
  </si>
  <si>
    <r>
      <rPr>
        <vertAlign val="superscript"/>
        <sz val="10"/>
        <color theme="1"/>
        <rFont val="DanskeLight"/>
      </rPr>
      <t xml:space="preserve">1 </t>
    </r>
    <r>
      <rPr>
        <sz val="10"/>
        <color theme="1"/>
        <rFont val="DanskeLight"/>
      </rPr>
      <t>‘Employees on leave during the year’ is defined as number of employees in the Danske Bank Group who have been granted leave during the year, including all reasons for leave. From 2019, the figures cover the entire Danske Bank Group.</t>
    </r>
  </si>
  <si>
    <t>Social: Diversity, equity and inclusion</t>
  </si>
  <si>
    <r>
      <rPr>
        <vertAlign val="superscript"/>
        <sz val="10"/>
        <color theme="1"/>
        <rFont val="DanskeLight"/>
      </rPr>
      <t xml:space="preserve">2 </t>
    </r>
    <r>
      <rPr>
        <sz val="10"/>
        <color theme="1"/>
        <rFont val="DanskeLight"/>
      </rPr>
      <t xml:space="preserve">Relative to 2023, median pay increased for both genders, but more so for men than women; consequently, our median gender pay ratio decreased from 2023 to 2024. This was caused by a shift in the relative composition of Danske Bank's workforce across countries and types of positions. </t>
    </r>
  </si>
  <si>
    <t>Social: Locations and transactions</t>
  </si>
  <si>
    <t>Governance: Danske Bank Group Policies</t>
  </si>
  <si>
    <t>Mandatory for all Group-related entities and to all employees, including temporary staff and contractors</t>
  </si>
  <si>
    <t xml:space="preserve">The Code of Conduct Policy outlines a set of principles that govern our behaviour and way of doing business at the Danske Bank Group. The objective of the Code of Conduct is to promote a sound business culture at the Group that requires employees to take responsibility for their actions and helps employees ensure that we have a positive outcomes for our customers, investors, employees and for the societies we operate in.  </t>
  </si>
  <si>
    <t xml:space="preserve">The Compliance Policy sets the principles and standards for managing compliance risks across the Danske Bank Group and describes the key roles and responsibilities of Group Compliance in supporting the Group in remaining compliant with applicable laws, rules and regulations across all jurisdictions in which the Group operates. </t>
  </si>
  <si>
    <t>The objective of the Conflict of Interest Policy is to set out the principles for the identification and prevention or management of Conflicts of Interest and to ensure that the Group adheres to relevant applicable laws and regulations. This policy supports global compliance with sufficient flexibility to adapt to requirements in the local jurisdictions.</t>
  </si>
  <si>
    <t>The objective of the Credit Policy is to set out the principles for the business of lending and to support a strong risk culture at the Danske Bank Group, while ensuring adherence to the Executive Order on Management and Control of Banks etc., the Financial Business Act and our strategic ambitions. The acceptance of credit risk is an integral part of our core business, and fulfilling our financial ambitions requires that we make sound commercial decisions that balance risk and reward.</t>
  </si>
  <si>
    <t>The objective of the Data Risk Management Policy is to define Group-wide principles for management of data risks to which the Danske Bank Group is exposed. This policy is designed to ensure compliance with applicable regulatory requirements and industry standards of relevant provisions of Danish Law.</t>
  </si>
  <si>
    <t>The Diversity, Equity &amp; Inclusion (DE&amp;) Policy commits to ensuring a diverse and inclusive culture within the Danske Bank Group. The objective of the DE&amp;I Policy is to ensure a diverse, equitable and inclusive culture within the Group and to ensure that the Group adheres to applicable regulatory requirements.</t>
  </si>
  <si>
    <t>The Enterprise Risk Management Policy defines and sets Group-wide standards for the management and control of the risksto which the Danske Bank Group is exposed. The Risk Tolerance Framework defines the risk levels the Group is willing to accept.</t>
  </si>
  <si>
    <t xml:space="preserve">The objective of the Financial Crime Policy is to promote a strong Financial Crime compliance culture within the Danske Bank Group, prevent the Group’s infrastructure and products from being misused for financial crime purposes, and to set out the principles for the management of risk and compliance associated with potential money laundering, terrorist financing, sanctions, bribery, corruption, fraud, tax evasion and facilitation of tax evasion carried out through the Group. In doing so, the Financial Crime Policy protects the Danske Bank Group, our customers and the societies in which the Danske Bank Group operates.  </t>
  </si>
  <si>
    <t>The objective of the Group Internal Governance Policy [into which the former Steering Policy, the Suitability Policy and the Succession and Talent Management Policy have been integrated] is to provide the framework for ensuring an appropriate internal governance framework across the Group and to serve as a cornerstone document setting out principles clarifying the Board of Directors’ expectations for Danske Bank, its branches and subsidiaries.</t>
  </si>
  <si>
    <t>The policy applies to all IT solutions procured (including outsourced, purchased and deployed on premises, and software-as-a-service) or developed by the Group regardless of organisational affiliation</t>
  </si>
  <si>
    <t>The objective of the IT Governance Policy is to set out the principles for how the Danske Bank Group and its subsidiaries must govern, plan, build, maintain, deliver, evolve and operate their IT Solutions so that this is done in a professional manner and in line with best practices and provides the best possible IT enablement of the Group’s business activities.</t>
  </si>
  <si>
    <t>Mandatory for all employees, including temporary staff and constractors</t>
  </si>
  <si>
    <t>The objective of the IT Risk Management Policy is to set out the principles for the management of information technology (IT) and security risks in the Danske Bank Group.</t>
  </si>
  <si>
    <t xml:space="preserve">The objective of the Legal Risk Management Policy is to set the principles and standards for the management of legal risks in the Danske Bank Group by defining some of the most important controls to manage these risks. </t>
  </si>
  <si>
    <t xml:space="preserve">The objective of the Liquidity Policy is to establish robust liquidity risk management principles, standards and guidelines for the Danske Bank Group to ensure that the Group can always meet its payment obligations and support its customers through the cycle. </t>
  </si>
  <si>
    <t xml:space="preserve">The objective of the Market Integrity Policy [into which the former existing Conduct Risk Policy and Market Abuse Policy have been integrated] is to outline the Danske Bank Group's approach to upholding the integrity of the financial markets in which the Group is active. This includes principles and standards that support the Group and its employees while ensuring adherence to the requirements of the Markets in Financial Instruments Directive and the Market Abuse Regulation, including its transposition into national law and other rules pertaining to market integrity risks. </t>
  </si>
  <si>
    <r>
      <t xml:space="preserve">Green loans granted to customers in DB  (DKK billions) </t>
    </r>
    <r>
      <rPr>
        <vertAlign val="superscript"/>
        <sz val="11"/>
        <color theme="1"/>
        <rFont val="DanskeLight"/>
      </rPr>
      <t>1</t>
    </r>
  </si>
  <si>
    <r>
      <rPr>
        <vertAlign val="superscript"/>
        <sz val="10"/>
        <color theme="1"/>
        <rFont val="DanskeLight"/>
      </rPr>
      <t>1</t>
    </r>
    <r>
      <rPr>
        <sz val="10"/>
        <color theme="1"/>
        <rFont val="DanskeLight"/>
      </rPr>
      <t xml:space="preserve"> The data for 2025 includes green loans to personal customers.</t>
    </r>
  </si>
  <si>
    <t>The objective of the Market Risk Policy is to set the boundaries and standards for Danske Bank’s Group market risk management practices and market risk-taking within the trading and non-trading portfolios.</t>
  </si>
  <si>
    <t xml:space="preserve">The objective of the Model Risk Policy is to set out the principles and standards for the management of model risk at the Danske Bank Group, including the principles and standards for the Danske Bank Group’s ownership, development, use, control and validation of models in the Group as well as mitigation of model risk. </t>
  </si>
  <si>
    <t xml:space="preserve">The objective of the Personal Data Protection Policy is to set out the principles and standards for managing personal data protection and confidentiality risk across the Danske Bank Group and its subsidiaries. In relation to confidentiality risk, the scope of this policy is limited to confidentiality of personal data. Confidentiality risk related to data other than personal data is covered by the IT Risk Management Policy. </t>
  </si>
  <si>
    <t xml:space="preserve">The purpose of the Procurement Policy is to set the fundamental requirements covering the Danske Bank Group’s acquisition of products and services from third parties.  </t>
  </si>
  <si>
    <t>All Employees involved in the management of regulatory engagements</t>
  </si>
  <si>
    <t xml:space="preserve">The Regulatory Engagement Policy sets out the principles and standards for the Danske Bank Group’s regulatory engagements and management of associated risks. </t>
  </si>
  <si>
    <t>The Remuneration Policy sets the framework for the remuneration at the Danske Bank Group and applies to all Group employees. This policy outlines the principles of the total remuneration by components and how the policy supports the achievement of the Group’s strategy, long-term interest and sustainability.</t>
  </si>
  <si>
    <t>To ensure necessary focus and attention in the engagement process, the Societal Stakeholder Engagement Policy guides our engagement processes and establishes roles and responsibilities for the Danske Bank Group's engagement with societal stakeholders, either directly or indirectly through the financial industry associations Danske Bank is a member of. Furthermore, the policy seeks avoiding misrepresentations, minimising the risk of compromising EU and national competition law, and minimising the impact of reputational risks to the Group following improper engagement.</t>
  </si>
  <si>
    <t xml:space="preserve">The Supplier Code of Conduct defines the fundamental requirements on environmental, social and ethical standards for suppliers that provide products and/or services to the Danske Bank Group, and is an integral part of supplier agreements/contracts. The requirements defined in the Supplier Code of Conduct are minimum standards that suppliers must comply with in order to do business with Danske Bank Group. The Group strives to establish and maintain constructive relationships with suppliers based on dialogue and improvement to jointly achieve sustainability goals.  </t>
  </si>
  <si>
    <t xml:space="preserve">The objective of the Sustainability Policy is to codify and communicate the the Danske Bank Group's approach towards managing and contributing to the sustainability transition. This  transition is of significant strategic importance for the Group because it presents both challenges and opportunities for our customers, our business and for society. The policy is aimed at ensuring that we manage sustainability-related opportunities, risks and societal impacts accordingly. </t>
  </si>
  <si>
    <t xml:space="preserve">The Tax Policy sets out the Danske Bank Group's policy and approach to conducting its tax affairs in a responsible manner and serves as guidance for Danske Bank Group employees. </t>
  </si>
  <si>
    <t>Mandatory for all Group-related entities and to all employees, including temporary staff and contractors as well as relevant individuals outside the Group</t>
  </si>
  <si>
    <t xml:space="preserve">The aim of the Treating Customers Fairly Policy [into which the former existing Conduct Risk Policy has been integrated] is to outline common principles and standards as established in applicable laws and regulations covering products and services provided by the Group to deliver good customer outcomes which are in the best interest of our customers. </t>
  </si>
  <si>
    <t xml:space="preserve"> The objective of the Whistleblowing Policy is to set out the principles and standards for the management of whistleblowers and whistleblowing reports.</t>
  </si>
  <si>
    <t>Paper consumption, business travel</t>
  </si>
  <si>
    <t>Elected at the Annual General Meeting. 46% women on the Board of Directors if employee-elected members are also included.</t>
  </si>
  <si>
    <r>
      <t xml:space="preserve">Annual total remuneration ratio </t>
    </r>
    <r>
      <rPr>
        <vertAlign val="superscript"/>
        <sz val="11"/>
        <color theme="1"/>
        <rFont val="DanskeLight"/>
      </rPr>
      <t>1,2,3,4</t>
    </r>
  </si>
  <si>
    <r>
      <rPr>
        <vertAlign val="superscript"/>
        <sz val="10"/>
        <color theme="1"/>
        <rFont val="DanskeLight"/>
      </rPr>
      <t xml:space="preserve">4 </t>
    </r>
    <r>
      <rPr>
        <sz val="10"/>
        <color theme="1"/>
        <rFont val="DanskeLight"/>
      </rPr>
      <t>In 2025,the ratio increased to 61 due to changes in the composition of the Executive Leadership Team. Further details are available in the Danske Bank Remuneration Report 2025.</t>
    </r>
  </si>
  <si>
    <r>
      <rPr>
        <vertAlign val="superscript"/>
        <sz val="10"/>
        <color theme="1"/>
        <rFont val="DanskeLight"/>
      </rPr>
      <t>3</t>
    </r>
    <r>
      <rPr>
        <sz val="10"/>
        <color theme="1"/>
        <rFont val="DanskeLight"/>
      </rPr>
      <t xml:space="preserve"> Due to lack of availability, waste data estimated in 2022 for Sweden, India and Republic of Ireland.</t>
    </r>
  </si>
  <si>
    <r>
      <rPr>
        <vertAlign val="superscript"/>
        <sz val="10"/>
        <color theme="1"/>
        <rFont val="DanskeLight"/>
      </rPr>
      <t>4</t>
    </r>
    <r>
      <rPr>
        <sz val="10"/>
        <color theme="1"/>
        <rFont val="DanskeLight"/>
      </rPr>
      <t xml:space="preserve"> The 2024 figure has been updated to include previously missing site data.</t>
    </r>
  </si>
  <si>
    <r>
      <t>Number of participants in employee volunteering programme</t>
    </r>
    <r>
      <rPr>
        <vertAlign val="superscript"/>
        <sz val="11"/>
        <color theme="1"/>
        <rFont val="DanskeLight"/>
      </rPr>
      <t xml:space="preserve"> 1,2</t>
    </r>
  </si>
  <si>
    <t>The objective of the Non-Financial Risk Policy is to set out the principles for managing non-financial risks at the Danske Bank Group as defined in the Enterprise Risk Management Policy. Systematic and coordinated management of non-financial risks is essential for meeting the Danske Bank Group’s strategy, protecting the interests of the Danske Bank Group’s stakeholders and for meeting regulatory requirements. The principles set forth are integrated components of the Danske Bank Group’s non-financial risk management framework, associated policies and instructions.</t>
  </si>
  <si>
    <r>
      <t xml:space="preserve">Number of FTEs </t>
    </r>
    <r>
      <rPr>
        <vertAlign val="superscript"/>
        <sz val="11"/>
        <color theme="1"/>
        <rFont val="DanskeLight"/>
      </rPr>
      <t>1,2,3</t>
    </r>
  </si>
  <si>
    <r>
      <rPr>
        <vertAlign val="superscript"/>
        <sz val="10"/>
        <color theme="1"/>
        <rFont val="DanskeLight"/>
      </rPr>
      <t xml:space="preserve">3 </t>
    </r>
    <r>
      <rPr>
        <sz val="10"/>
        <color theme="1"/>
        <rFont val="DanskeLight"/>
      </rPr>
      <t>In 2025, data for 2024 has been restated.</t>
    </r>
  </si>
  <si>
    <r>
      <t xml:space="preserve">Employee country distribution (%) </t>
    </r>
    <r>
      <rPr>
        <vertAlign val="superscript"/>
        <sz val="11"/>
        <color theme="1"/>
        <rFont val="DanskeLight"/>
      </rPr>
      <t>1,2</t>
    </r>
  </si>
  <si>
    <t>The main purpose of the Financial Accounting and Additional audit services and Non-audit services Policy is to set requirements for the process, responsibilities and principles needed to support a robust financial reporting process and protect the independence and objectivity of the external auditor elected to perform the statutory audit of the annual report of the Danske Bank Group by mandating an approval process for engaging the external auditor or non-audit services. This Policy also sets out instruction for approval of additional audit services to ensure an acceptable level of the fees.</t>
  </si>
  <si>
    <r>
      <rPr>
        <vertAlign val="superscript"/>
        <sz val="10"/>
        <color theme="1"/>
        <rFont val="DanskeLight"/>
      </rPr>
      <t>2</t>
    </r>
    <r>
      <rPr>
        <sz val="10"/>
        <color theme="1"/>
        <rFont val="DanskeLight"/>
      </rPr>
      <t xml:space="preserve"> In 2025, water consumption levels decreased compared to 2024 due to a reduction in our site portfolio initiated in previous years and completed in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</si>
</sst>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 _k_r_._-;\-* #,##0.00\ _k_r_._-;_-* &quot;-&quot;??\ _k_r_._-;_-@_-"/>
    <numFmt numFmtId="165" formatCode="0.000"/>
    <numFmt numFmtId="166" formatCode="_-* #,##0\ _k_r_._-;\-* #,##0\ _k_r_._-;_-* &quot;-&quot;??\ _k_r_._-;_-@_-"/>
    <numFmt numFmtId="167" formatCode="_-* #,##0.0\ _k_r_._-;\-* #,##0.0\ _k_r_._-;_-* &quot;-&quot;??\ _k_r_._-;_-@_-"/>
    <numFmt numFmtId="168" formatCode="#,##0.0"/>
    <numFmt numFmtId="169" formatCode="#,##0_ ;\-#,##0\ "/>
    <numFmt numFmtId="170" formatCode="_-* #,##0_-;\-* #,##0_-;_-* &quot;-&quot;??_-;_-@_-"/>
    <numFmt numFmtId="171" formatCode="0.0"/>
    <numFmt numFmtId="172" formatCode="#,##0.000"/>
    <numFmt numFmtId="173" formatCode="#,##0.00000000000"/>
  </numFmts>
  <fonts count="37">
    <font>
      <sz val="11"/>
      <color theme="1"/>
      <name val="Calibri"/>
      <family val="2"/>
      <scheme val="minor"/>
    </font>
    <font>
      <sz val="11"/>
      <color theme="1"/>
      <name val="Calibri"/>
      <family val="2"/>
      <scheme val="minor"/>
    </font>
    <font>
      <u/>
      <sz val="11"/>
      <color theme="10"/>
      <name val="Calibri"/>
      <family val="2"/>
      <scheme val="minor"/>
    </font>
    <font>
      <sz val="11"/>
      <color theme="1"/>
      <name val="Danske Text"/>
    </font>
    <font>
      <sz val="12"/>
      <color theme="1"/>
      <name val="Danske Text"/>
    </font>
    <font>
      <sz val="11"/>
      <color theme="0"/>
      <name val="Calibri"/>
      <family val="2"/>
      <scheme val="minor"/>
    </font>
    <font>
      <b/>
      <sz val="20"/>
      <color theme="0"/>
      <name val="Danske Text"/>
    </font>
    <font>
      <b/>
      <sz val="11"/>
      <color theme="1"/>
      <name val="Danske Text"/>
    </font>
    <font>
      <sz val="20"/>
      <color theme="1"/>
      <name val="Danske Text"/>
    </font>
    <font>
      <sz val="11"/>
      <color theme="1"/>
      <name val="Danske Text "/>
    </font>
    <font>
      <sz val="10"/>
      <color theme="1"/>
      <name val="Danske Text"/>
    </font>
    <font>
      <sz val="10"/>
      <color theme="1"/>
      <name val="Calibri"/>
      <family val="2"/>
      <scheme val="minor"/>
    </font>
    <font>
      <sz val="11"/>
      <color rgb="FFFF0000"/>
      <name val="Danske Text"/>
    </font>
    <font>
      <sz val="10"/>
      <name val="Arial"/>
      <family val="2"/>
    </font>
    <font>
      <sz val="11"/>
      <color theme="1"/>
      <name val="Danske Text v2"/>
      <family val="2"/>
    </font>
    <font>
      <sz val="8"/>
      <name val="Calibri"/>
      <family val="2"/>
      <scheme val="minor"/>
    </font>
    <font>
      <b/>
      <sz val="20"/>
      <color theme="0"/>
      <name val="DanskeMedium"/>
    </font>
    <font>
      <sz val="11"/>
      <color theme="1"/>
      <name val="DanskeLight"/>
    </font>
    <font>
      <vertAlign val="superscript"/>
      <sz val="11"/>
      <color theme="1"/>
      <name val="DanskeLight"/>
    </font>
    <font>
      <sz val="10"/>
      <color theme="1"/>
      <name val="DanskeLight"/>
    </font>
    <font>
      <vertAlign val="superscript"/>
      <sz val="10"/>
      <color theme="1"/>
      <name val="DanskeLight"/>
    </font>
    <font>
      <b/>
      <sz val="28"/>
      <color theme="0"/>
      <name val="DanskeMedium"/>
    </font>
    <font>
      <b/>
      <sz val="11"/>
      <color theme="1"/>
      <name val="DanskeLight"/>
    </font>
    <font>
      <u/>
      <sz val="11"/>
      <color theme="10"/>
      <name val="DanskeLight"/>
    </font>
    <font>
      <sz val="11"/>
      <color theme="0"/>
      <name val="DanskeLight"/>
    </font>
    <font>
      <b/>
      <u/>
      <sz val="11"/>
      <color theme="1"/>
      <name val="DanskeLight"/>
    </font>
    <font>
      <sz val="12"/>
      <color theme="1"/>
      <name val="DanskeLight"/>
    </font>
    <font>
      <b/>
      <sz val="11"/>
      <name val="DanskeLight"/>
    </font>
    <font>
      <sz val="11"/>
      <color theme="1"/>
      <name val="DanskeRegular"/>
    </font>
    <font>
      <b/>
      <sz val="11"/>
      <color theme="0"/>
      <name val="DanskeLight"/>
    </font>
    <font>
      <b/>
      <sz val="28"/>
      <color theme="0"/>
      <name val="DanskeLight"/>
    </font>
    <font>
      <b/>
      <vertAlign val="superscript"/>
      <sz val="11"/>
      <color theme="1"/>
      <name val="DanskeLight"/>
    </font>
    <font>
      <u/>
      <vertAlign val="subscript"/>
      <sz val="11"/>
      <color theme="10"/>
      <name val="DanskeLight"/>
    </font>
    <font>
      <b/>
      <vertAlign val="subscript"/>
      <sz val="20"/>
      <color theme="0"/>
      <name val="DanskeMedium"/>
    </font>
    <font>
      <vertAlign val="subscript"/>
      <sz val="11"/>
      <color theme="1"/>
      <name val="DanskeLight"/>
    </font>
    <font>
      <vertAlign val="subscript"/>
      <sz val="10"/>
      <color theme="1"/>
      <name val="DanskeLight"/>
    </font>
    <font>
      <u/>
      <sz val="11"/>
      <color theme="1"/>
      <name val="DanskeLight"/>
    </font>
  </fonts>
  <fills count="14">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2" tint="-9.9978637043366805E-2"/>
        <bgColor indexed="64"/>
      </patternFill>
    </fill>
    <fill>
      <patternFill patternType="solid">
        <fgColor theme="9" tint="0.79998168889431442"/>
        <bgColor indexed="64"/>
      </patternFill>
    </fill>
    <fill>
      <patternFill patternType="solid">
        <fgColor rgb="FF002346"/>
        <bgColor indexed="64"/>
      </patternFill>
    </fill>
    <fill>
      <patternFill patternType="solid">
        <fgColor theme="7"/>
        <bgColor indexed="64"/>
      </patternFill>
    </fill>
    <fill>
      <patternFill patternType="solid">
        <fgColor theme="2"/>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3"/>
        <bgColor indexed="64"/>
      </patternFill>
    </fill>
    <fill>
      <patternFill patternType="solid">
        <fgColor rgb="FFF1E9D8"/>
        <bgColor indexed="64"/>
      </patternFill>
    </fill>
  </fills>
  <borders count="26">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thin">
        <color indexed="64"/>
      </left>
      <right/>
      <top/>
      <bottom/>
      <diagonal/>
    </border>
    <border>
      <left style="thin">
        <color theme="0" tint="-0.24994659260841701"/>
      </left>
      <right style="thin">
        <color theme="0" tint="-0.24994659260841701"/>
      </right>
      <top/>
      <bottom/>
      <diagonal/>
    </border>
    <border>
      <left style="thin">
        <color rgb="FFCDC8B4"/>
      </left>
      <right style="thin">
        <color rgb="FFCDC8B4"/>
      </right>
      <top style="thin">
        <color rgb="FFCDC8B4"/>
      </top>
      <bottom style="thin">
        <color rgb="FFCDC8B4"/>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ck">
        <color theme="2" tint="-0.249977111117893"/>
      </left>
      <right style="thick">
        <color theme="2" tint="-0.249977111117893"/>
      </right>
      <top style="thick">
        <color theme="2" tint="-0.249977111117893"/>
      </top>
      <bottom style="thick">
        <color theme="2" tint="-0.249977111117893"/>
      </bottom>
      <diagonal/>
    </border>
    <border>
      <left style="thick">
        <color theme="2" tint="-0.249977111117893"/>
      </left>
      <right/>
      <top style="thick">
        <color theme="2" tint="-0.249977111117893"/>
      </top>
      <bottom style="thick">
        <color theme="2" tint="-0.249977111117893"/>
      </bottom>
      <diagonal/>
    </border>
    <border>
      <left style="thick">
        <color theme="2" tint="-0.249977111117893"/>
      </left>
      <right style="thin">
        <color theme="2" tint="-0.249977111117893"/>
      </right>
      <top style="thick">
        <color theme="2" tint="-0.249977111117893"/>
      </top>
      <bottom style="thin">
        <color theme="2" tint="-0.249977111117893"/>
      </bottom>
      <diagonal/>
    </border>
    <border>
      <left style="thin">
        <color theme="2" tint="-0.249977111117893"/>
      </left>
      <right style="thin">
        <color theme="2" tint="-0.249977111117893"/>
      </right>
      <top style="thick">
        <color theme="2" tint="-0.249977111117893"/>
      </top>
      <bottom style="thin">
        <color theme="2" tint="-0.249977111117893"/>
      </bottom>
      <diagonal/>
    </border>
    <border>
      <left style="thin">
        <color theme="2" tint="-0.249977111117893"/>
      </left>
      <right style="thick">
        <color theme="2" tint="-0.249977111117893"/>
      </right>
      <top style="thick">
        <color theme="2" tint="-0.249977111117893"/>
      </top>
      <bottom style="thin">
        <color theme="2" tint="-0.249977111117893"/>
      </bottom>
      <diagonal/>
    </border>
    <border>
      <left style="thick">
        <color theme="2" tint="-0.249977111117893"/>
      </left>
      <right style="thin">
        <color theme="2" tint="-0.249977111117893"/>
      </right>
      <top style="thin">
        <color theme="2" tint="-0.249977111117893"/>
      </top>
      <bottom style="thick">
        <color theme="2" tint="-0.249977111117893"/>
      </bottom>
      <diagonal/>
    </border>
    <border>
      <left style="thin">
        <color theme="2" tint="-0.249977111117893"/>
      </left>
      <right style="thin">
        <color theme="2" tint="-0.249977111117893"/>
      </right>
      <top style="thin">
        <color theme="2" tint="-0.249977111117893"/>
      </top>
      <bottom style="thick">
        <color theme="2" tint="-0.249977111117893"/>
      </bottom>
      <diagonal/>
    </border>
    <border>
      <left style="thin">
        <color theme="2" tint="-0.249977111117893"/>
      </left>
      <right style="thick">
        <color theme="2" tint="-0.249977111117893"/>
      </right>
      <top style="thin">
        <color theme="2" tint="-0.249977111117893"/>
      </top>
      <bottom style="thick">
        <color theme="2" tint="-0.249977111117893"/>
      </bottom>
      <diagonal/>
    </border>
    <border>
      <left style="thick">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style="thick">
        <color theme="2" tint="-0.249977111117893"/>
      </right>
      <top style="thin">
        <color theme="2" tint="-0.249977111117893"/>
      </top>
      <bottom style="thin">
        <color theme="2" tint="-0.249977111117893"/>
      </bottom>
      <diagonal/>
    </border>
    <border>
      <left style="thick">
        <color theme="2" tint="-0.249977111117893"/>
      </left>
      <right/>
      <top style="thick">
        <color theme="2" tint="-0.249977111117893"/>
      </top>
      <bottom/>
      <diagonal/>
    </border>
    <border>
      <left/>
      <right/>
      <top style="thick">
        <color theme="2" tint="-0.249977111117893"/>
      </top>
      <bottom/>
      <diagonal/>
    </border>
    <border>
      <left/>
      <right style="thick">
        <color theme="2" tint="-0.249977111117893"/>
      </right>
      <top style="thick">
        <color theme="2" tint="-0.249977111117893"/>
      </top>
      <bottom/>
      <diagonal/>
    </border>
    <border>
      <left style="thin">
        <color rgb="FFCDC8B4"/>
      </left>
      <right/>
      <top/>
      <bottom/>
      <diagonal/>
    </border>
    <border>
      <left/>
      <right/>
      <top style="thin">
        <color rgb="FFCDC8B4"/>
      </top>
      <bottom/>
      <diagonal/>
    </border>
    <border>
      <left style="thick">
        <color theme="2" tint="-0.249977111117893"/>
      </left>
      <right style="thick">
        <color theme="2" tint="-0.249977111117893"/>
      </right>
      <top style="thick">
        <color theme="2" tint="-0.249977111117893"/>
      </top>
      <bottom style="thick">
        <color rgb="FFCDC8B4"/>
      </bottom>
      <diagonal/>
    </border>
    <border>
      <left style="thin">
        <color rgb="FFCDC8B4"/>
      </left>
      <right style="thin">
        <color rgb="FFCDC8B4"/>
      </right>
      <top/>
      <bottom style="thin">
        <color rgb="FFCDC8B4"/>
      </bottom>
      <diagonal/>
    </border>
    <border>
      <left/>
      <right/>
      <top/>
      <bottom style="thin">
        <color theme="0" tint="-0.24994659260841701"/>
      </bottom>
      <diagonal/>
    </border>
  </borders>
  <cellStyleXfs count="12">
    <xf numFmtId="0" fontId="0" fillId="0" borderId="0"/>
    <xf numFmtId="9" fontId="1" fillId="0" borderId="0" applyFont="0" applyFill="0" applyBorder="0" applyAlignment="0" applyProtection="0"/>
    <xf numFmtId="0" fontId="2" fillId="0" borderId="0" applyNumberFormat="0" applyFill="0" applyBorder="0" applyAlignment="0" applyProtection="0"/>
    <xf numFmtId="164" fontId="1" fillId="0" borderId="0" applyFont="0" applyFill="0" applyBorder="0" applyAlignment="0" applyProtection="0"/>
    <xf numFmtId="0" fontId="13"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328">
    <xf numFmtId="0" fontId="0" fillId="0" borderId="0" xfId="0"/>
    <xf numFmtId="0" fontId="3" fillId="0" borderId="0" xfId="0" applyFont="1"/>
    <xf numFmtId="0" fontId="4" fillId="0" borderId="0" xfId="0" applyFont="1"/>
    <xf numFmtId="0" fontId="5" fillId="2" borderId="0" xfId="0" applyFont="1" applyFill="1"/>
    <xf numFmtId="0" fontId="8" fillId="0" borderId="0" xfId="0" applyFont="1"/>
    <xf numFmtId="0" fontId="3" fillId="0" borderId="0" xfId="0" applyFont="1" applyAlignment="1">
      <alignment horizontal="left" vertical="center"/>
    </xf>
    <xf numFmtId="165" fontId="3" fillId="0" borderId="0" xfId="0" applyNumberFormat="1" applyFont="1"/>
    <xf numFmtId="0" fontId="9" fillId="0" borderId="0" xfId="0" applyFont="1"/>
    <xf numFmtId="0" fontId="11" fillId="0" borderId="0" xfId="0" applyFont="1"/>
    <xf numFmtId="3" fontId="3" fillId="0" borderId="0" xfId="0" applyNumberFormat="1" applyFont="1" applyAlignment="1">
      <alignment horizontal="center"/>
    </xf>
    <xf numFmtId="0" fontId="3" fillId="0" borderId="0" xfId="0" applyFont="1" applyAlignment="1">
      <alignment vertical="top"/>
    </xf>
    <xf numFmtId="0" fontId="0" fillId="0" borderId="0" xfId="0" applyAlignment="1">
      <alignment wrapText="1"/>
    </xf>
    <xf numFmtId="0" fontId="7" fillId="0" borderId="0" xfId="0" applyFont="1"/>
    <xf numFmtId="0" fontId="0" fillId="0" borderId="0" xfId="0" applyAlignment="1">
      <alignment horizontal="left" vertical="top"/>
    </xf>
    <xf numFmtId="0" fontId="0" fillId="0" borderId="0" xfId="0" applyAlignment="1">
      <alignment horizontal="center"/>
    </xf>
    <xf numFmtId="0" fontId="3" fillId="0" borderId="0" xfId="0" applyFont="1" applyAlignment="1">
      <alignment horizontal="right"/>
    </xf>
    <xf numFmtId="0" fontId="12" fillId="0" borderId="0" xfId="0" applyFont="1"/>
    <xf numFmtId="0" fontId="0" fillId="0" borderId="0" xfId="0" applyAlignment="1">
      <alignment vertical="center"/>
    </xf>
    <xf numFmtId="0" fontId="3" fillId="0" borderId="0" xfId="0" applyFont="1" applyAlignment="1">
      <alignment wrapText="1"/>
    </xf>
    <xf numFmtId="0" fontId="6" fillId="0" borderId="0" xfId="0" applyFont="1" applyAlignment="1">
      <alignment vertical="center"/>
    </xf>
    <xf numFmtId="0" fontId="4" fillId="0" borderId="0" xfId="0" applyFont="1" applyAlignment="1">
      <alignment vertical="center"/>
    </xf>
    <xf numFmtId="0" fontId="9" fillId="0" borderId="0" xfId="0" applyFont="1" applyAlignment="1">
      <alignment horizontal="center" vertical="center"/>
    </xf>
    <xf numFmtId="0" fontId="4" fillId="0" borderId="0" xfId="0" applyFont="1" applyAlignment="1">
      <alignment horizontal="right"/>
    </xf>
    <xf numFmtId="0" fontId="0" fillId="0" borderId="0" xfId="0" applyAlignment="1">
      <alignment horizontal="right"/>
    </xf>
    <xf numFmtId="0" fontId="11" fillId="0" borderId="0" xfId="0" applyFont="1" applyAlignment="1">
      <alignment horizontal="right"/>
    </xf>
    <xf numFmtId="0" fontId="3" fillId="2" borderId="0" xfId="0" applyFont="1" applyFill="1" applyAlignment="1">
      <alignment wrapText="1"/>
    </xf>
    <xf numFmtId="0" fontId="10" fillId="0" borderId="0" xfId="0" applyFont="1" applyAlignment="1">
      <alignment vertical="top" wrapText="1"/>
    </xf>
    <xf numFmtId="0" fontId="12" fillId="0" borderId="0" xfId="0" applyFont="1" applyAlignment="1">
      <alignment horizontal="right"/>
    </xf>
    <xf numFmtId="0" fontId="0" fillId="0" borderId="0" xfId="0" applyAlignment="1">
      <alignment horizontal="left"/>
    </xf>
    <xf numFmtId="0" fontId="14" fillId="0" borderId="0" xfId="0" applyFont="1" applyAlignment="1">
      <alignment horizontal="center"/>
    </xf>
    <xf numFmtId="0" fontId="14" fillId="0" borderId="0" xfId="0" applyFont="1"/>
    <xf numFmtId="0" fontId="14" fillId="0" borderId="0" xfId="0" applyFont="1" applyAlignment="1">
      <alignment vertical="center"/>
    </xf>
    <xf numFmtId="0" fontId="19" fillId="0" borderId="0" xfId="0" applyFont="1" applyAlignment="1">
      <alignment vertical="center"/>
    </xf>
    <xf numFmtId="0" fontId="17" fillId="0" borderId="0" xfId="0" applyFont="1" applyAlignment="1">
      <alignment horizontal="left"/>
    </xf>
    <xf numFmtId="0" fontId="17" fillId="0" borderId="0" xfId="0" applyFont="1" applyAlignment="1">
      <alignment horizontal="center" vertical="center"/>
    </xf>
    <xf numFmtId="0" fontId="17" fillId="0" borderId="0" xfId="0" applyFont="1"/>
    <xf numFmtId="0" fontId="17" fillId="0" borderId="0" xfId="0" applyFont="1" applyAlignment="1">
      <alignment horizontal="left" vertical="top" wrapText="1"/>
    </xf>
    <xf numFmtId="0" fontId="17" fillId="0" borderId="0" xfId="0" applyFont="1" applyAlignment="1">
      <alignment horizontal="left" vertical="center" wrapText="1"/>
    </xf>
    <xf numFmtId="0" fontId="17" fillId="0" borderId="0" xfId="0" applyFont="1" applyAlignment="1">
      <alignment horizontal="right"/>
    </xf>
    <xf numFmtId="0" fontId="19" fillId="0" borderId="0" xfId="0" applyFont="1"/>
    <xf numFmtId="0" fontId="19" fillId="0" borderId="0" xfId="0" applyFont="1" applyAlignment="1">
      <alignment horizontal="right"/>
    </xf>
    <xf numFmtId="0" fontId="19" fillId="0" borderId="0" xfId="0" applyFont="1" applyAlignment="1">
      <alignment horizontal="left" vertical="center"/>
    </xf>
    <xf numFmtId="0" fontId="19" fillId="0" borderId="0" xfId="0" applyFont="1" applyAlignment="1">
      <alignment horizontal="right" vertical="center"/>
    </xf>
    <xf numFmtId="0" fontId="17" fillId="0" borderId="0" xfId="0" applyFont="1" applyAlignment="1">
      <alignment vertical="center"/>
    </xf>
    <xf numFmtId="0" fontId="17" fillId="0" borderId="0" xfId="0" applyFont="1" applyAlignment="1">
      <alignment horizontal="center"/>
    </xf>
    <xf numFmtId="0" fontId="17" fillId="0" borderId="0" xfId="0" applyFont="1" applyAlignment="1">
      <alignment wrapText="1"/>
    </xf>
    <xf numFmtId="0" fontId="17" fillId="0" borderId="0" xfId="0" applyFont="1" applyAlignment="1">
      <alignment horizontal="left" vertical="top"/>
    </xf>
    <xf numFmtId="0" fontId="17" fillId="0" borderId="0" xfId="0" applyFont="1" applyAlignment="1">
      <alignment horizontal="left" vertical="center"/>
    </xf>
    <xf numFmtId="0" fontId="17" fillId="0" borderId="0" xfId="0" applyFont="1" applyAlignment="1">
      <alignment horizontal="right" vertical="center"/>
    </xf>
    <xf numFmtId="0" fontId="26" fillId="0" borderId="0" xfId="0" applyFont="1"/>
    <xf numFmtId="0" fontId="26" fillId="0" borderId="0" xfId="0" applyFont="1" applyAlignment="1">
      <alignment horizontal="right"/>
    </xf>
    <xf numFmtId="3" fontId="17" fillId="0" borderId="1" xfId="0" applyNumberFormat="1" applyFont="1" applyBorder="1" applyAlignment="1">
      <alignment horizontal="right"/>
    </xf>
    <xf numFmtId="2" fontId="17" fillId="0" borderId="0" xfId="0" applyNumberFormat="1" applyFont="1" applyAlignment="1">
      <alignment horizontal="right"/>
    </xf>
    <xf numFmtId="1" fontId="17" fillId="0" borderId="0" xfId="0" applyNumberFormat="1" applyFont="1" applyAlignment="1">
      <alignment horizontal="right"/>
    </xf>
    <xf numFmtId="166" fontId="17" fillId="0" borderId="0" xfId="3" applyNumberFormat="1" applyFont="1" applyBorder="1" applyAlignment="1">
      <alignment horizontal="right" vertical="center"/>
    </xf>
    <xf numFmtId="9" fontId="17" fillId="0" borderId="0" xfId="1" applyFont="1" applyAlignment="1">
      <alignment horizontal="right"/>
    </xf>
    <xf numFmtId="0" fontId="17" fillId="2" borderId="0" xfId="0" applyFont="1" applyFill="1" applyAlignment="1">
      <alignment wrapText="1"/>
    </xf>
    <xf numFmtId="166" fontId="17" fillId="0" borderId="0" xfId="3" applyNumberFormat="1" applyFont="1" applyBorder="1" applyAlignment="1">
      <alignment horizontal="left" vertical="center"/>
    </xf>
    <xf numFmtId="3" fontId="17" fillId="0" borderId="0" xfId="0" applyNumberFormat="1" applyFont="1" applyAlignment="1">
      <alignment horizontal="right"/>
    </xf>
    <xf numFmtId="3" fontId="17" fillId="0" borderId="0" xfId="0" applyNumberFormat="1" applyFont="1" applyAlignment="1">
      <alignment horizontal="center" vertical="center"/>
    </xf>
    <xf numFmtId="166" fontId="17" fillId="2" borderId="0" xfId="3" applyNumberFormat="1" applyFont="1" applyFill="1" applyBorder="1" applyAlignment="1">
      <alignment horizontal="left" vertical="center" wrapText="1"/>
    </xf>
    <xf numFmtId="166" fontId="17" fillId="0" borderId="0" xfId="3" applyNumberFormat="1" applyFont="1" applyFill="1" applyBorder="1" applyAlignment="1">
      <alignment horizontal="right" vertical="center"/>
    </xf>
    <xf numFmtId="0" fontId="17" fillId="0" borderId="0" xfId="0" applyFont="1" applyAlignment="1">
      <alignment horizontal="right" vertical="center" wrapText="1"/>
    </xf>
    <xf numFmtId="3" fontId="17" fillId="0" borderId="0" xfId="0" applyNumberFormat="1" applyFont="1"/>
    <xf numFmtId="0" fontId="22" fillId="0" borderId="0" xfId="0" applyFont="1"/>
    <xf numFmtId="169" fontId="17" fillId="0" borderId="0" xfId="3" applyNumberFormat="1" applyFont="1" applyFill="1" applyBorder="1" applyAlignment="1">
      <alignment horizontal="right" vertical="center"/>
    </xf>
    <xf numFmtId="0" fontId="28" fillId="0" borderId="0" xfId="0" applyFont="1"/>
    <xf numFmtId="0" fontId="16" fillId="6" borderId="0" xfId="0" applyFont="1" applyFill="1" applyAlignment="1">
      <alignment horizontal="center" vertical="center"/>
    </xf>
    <xf numFmtId="0" fontId="19" fillId="0" borderId="0" xfId="0" applyFont="1" applyAlignment="1">
      <alignment vertical="top" wrapText="1"/>
    </xf>
    <xf numFmtId="0" fontId="17" fillId="0" borderId="7" xfId="0" applyFont="1" applyBorder="1" applyAlignment="1">
      <alignment horizontal="right" vertical="center"/>
    </xf>
    <xf numFmtId="0" fontId="17" fillId="0" borderId="7" xfId="0" applyFont="1" applyBorder="1" applyAlignment="1">
      <alignment horizontal="left" vertical="center" wrapText="1"/>
    </xf>
    <xf numFmtId="0" fontId="17" fillId="0" borderId="7" xfId="0" applyFont="1" applyBorder="1" applyAlignment="1">
      <alignment horizontal="center" vertical="center"/>
    </xf>
    <xf numFmtId="0" fontId="17" fillId="0" borderId="7" xfId="0" applyFont="1" applyBorder="1" applyAlignment="1">
      <alignment horizontal="center" vertical="center" wrapText="1"/>
    </xf>
    <xf numFmtId="0" fontId="17" fillId="4" borderId="8" xfId="0" applyFont="1" applyFill="1" applyBorder="1" applyAlignment="1">
      <alignment horizontal="center" vertical="center"/>
    </xf>
    <xf numFmtId="0" fontId="17" fillId="0" borderId="11" xfId="0" applyFont="1" applyBorder="1" applyAlignment="1">
      <alignment horizontal="center" vertical="center" wrapText="1"/>
    </xf>
    <xf numFmtId="0" fontId="17" fillId="0" borderId="11" xfId="0" applyFont="1" applyBorder="1" applyAlignment="1">
      <alignment horizontal="center" vertical="center"/>
    </xf>
    <xf numFmtId="0" fontId="17" fillId="0" borderId="14" xfId="0" applyFont="1" applyBorder="1" applyAlignment="1">
      <alignment horizontal="center" vertical="center" wrapText="1"/>
    </xf>
    <xf numFmtId="0" fontId="17" fillId="0" borderId="0" xfId="4" applyFont="1" applyAlignment="1">
      <alignment horizontal="left" vertical="top" wrapText="1"/>
    </xf>
    <xf numFmtId="166" fontId="17" fillId="0" borderId="0" xfId="3" applyNumberFormat="1" applyFont="1" applyAlignment="1">
      <alignment horizontal="right"/>
    </xf>
    <xf numFmtId="3" fontId="17" fillId="0" borderId="1" xfId="7" applyNumberFormat="1" applyFont="1" applyBorder="1" applyAlignment="1">
      <alignment horizontal="right"/>
    </xf>
    <xf numFmtId="166" fontId="17" fillId="0" borderId="0" xfId="3" applyNumberFormat="1" applyFont="1" applyAlignment="1">
      <alignment horizontal="right" vertical="center"/>
    </xf>
    <xf numFmtId="166" fontId="17" fillId="0" borderId="0" xfId="3" applyNumberFormat="1" applyFont="1" applyAlignment="1">
      <alignment horizontal="left" vertical="center"/>
    </xf>
    <xf numFmtId="0" fontId="19" fillId="0" borderId="0" xfId="0" applyFont="1" applyAlignment="1">
      <alignment wrapText="1"/>
    </xf>
    <xf numFmtId="0" fontId="17" fillId="0" borderId="0" xfId="0" quotePrefix="1" applyFont="1"/>
    <xf numFmtId="0" fontId="17" fillId="0" borderId="16" xfId="0" applyFont="1" applyBorder="1" applyAlignment="1">
      <alignment horizontal="center" vertical="center" wrapText="1"/>
    </xf>
    <xf numFmtId="0" fontId="17" fillId="0" borderId="13" xfId="0" applyFont="1" applyBorder="1" applyAlignment="1">
      <alignment horizontal="center" vertical="center" wrapText="1"/>
    </xf>
    <xf numFmtId="0" fontId="17" fillId="4" borderId="9" xfId="0" applyFont="1" applyFill="1" applyBorder="1" applyAlignment="1">
      <alignment horizontal="center" vertical="center"/>
    </xf>
    <xf numFmtId="0" fontId="17" fillId="4" borderId="9" xfId="0" applyFont="1" applyFill="1" applyBorder="1" applyAlignment="1">
      <alignment horizontal="right" vertical="center"/>
    </xf>
    <xf numFmtId="167" fontId="17" fillId="0" borderId="11" xfId="3" applyNumberFormat="1" applyFont="1" applyBorder="1" applyAlignment="1">
      <alignment horizontal="center" vertical="center"/>
    </xf>
    <xf numFmtId="167" fontId="17" fillId="0" borderId="12" xfId="3" applyNumberFormat="1" applyFont="1" applyBorder="1" applyAlignment="1">
      <alignment horizontal="center" vertical="center"/>
    </xf>
    <xf numFmtId="167" fontId="17" fillId="0" borderId="7" xfId="3" applyNumberFormat="1" applyFont="1" applyBorder="1" applyAlignment="1">
      <alignment horizontal="center" vertical="center"/>
    </xf>
    <xf numFmtId="167" fontId="17" fillId="0" borderId="17" xfId="3" applyNumberFormat="1" applyFont="1" applyBorder="1" applyAlignment="1">
      <alignment horizontal="center" vertical="center"/>
    </xf>
    <xf numFmtId="167" fontId="17" fillId="0" borderId="17" xfId="3" applyNumberFormat="1" applyFont="1" applyBorder="1" applyAlignment="1">
      <alignment horizontal="center" vertical="center" wrapText="1"/>
    </xf>
    <xf numFmtId="0" fontId="17" fillId="0" borderId="7" xfId="0" applyFont="1" applyBorder="1" applyAlignment="1">
      <alignment horizontal="right" vertical="center" wrapText="1"/>
    </xf>
    <xf numFmtId="1" fontId="17" fillId="0" borderId="7" xfId="0" applyNumberFormat="1" applyFont="1" applyBorder="1" applyAlignment="1">
      <alignment horizontal="right" vertical="center" wrapText="1"/>
    </xf>
    <xf numFmtId="0" fontId="17" fillId="0" borderId="14" xfId="0" applyFont="1" applyBorder="1" applyAlignment="1">
      <alignment horizontal="left" vertical="center" wrapText="1"/>
    </xf>
    <xf numFmtId="0" fontId="17" fillId="0" borderId="14" xfId="0" applyFont="1" applyBorder="1" applyAlignment="1">
      <alignment horizontal="right" vertical="center" wrapText="1"/>
    </xf>
    <xf numFmtId="167" fontId="17" fillId="0" borderId="14" xfId="3" applyNumberFormat="1" applyFont="1" applyBorder="1" applyAlignment="1">
      <alignment horizontal="center" vertical="center"/>
    </xf>
    <xf numFmtId="167" fontId="17" fillId="0" borderId="15" xfId="3" applyNumberFormat="1" applyFont="1" applyBorder="1" applyAlignment="1">
      <alignment horizontal="center" vertical="center"/>
    </xf>
    <xf numFmtId="0" fontId="17" fillId="0" borderId="11" xfId="0" applyFont="1" applyBorder="1" applyAlignment="1">
      <alignment horizontal="left" vertical="center" wrapText="1"/>
    </xf>
    <xf numFmtId="2" fontId="17" fillId="0" borderId="11" xfId="0" applyNumberFormat="1" applyFont="1" applyBorder="1" applyAlignment="1">
      <alignment horizontal="right" vertical="center" wrapText="1"/>
    </xf>
    <xf numFmtId="0" fontId="17" fillId="0" borderId="14" xfId="3" applyNumberFormat="1" applyFont="1" applyBorder="1" applyAlignment="1">
      <alignment horizontal="center" vertical="center"/>
    </xf>
    <xf numFmtId="2" fontId="17" fillId="0" borderId="14" xfId="3" applyNumberFormat="1" applyFont="1" applyBorder="1" applyAlignment="1">
      <alignment horizontal="right" vertical="center"/>
    </xf>
    <xf numFmtId="167" fontId="17" fillId="0" borderId="15" xfId="3" applyNumberFormat="1" applyFont="1" applyBorder="1" applyAlignment="1">
      <alignment horizontal="center" vertical="center" wrapText="1"/>
    </xf>
    <xf numFmtId="0" fontId="17" fillId="0" borderId="0" xfId="4" applyFont="1" applyAlignment="1">
      <alignment vertical="top" wrapText="1"/>
    </xf>
    <xf numFmtId="0" fontId="17" fillId="0" borderId="0" xfId="2" applyFont="1" applyAlignment="1">
      <alignment vertical="top"/>
    </xf>
    <xf numFmtId="0" fontId="17" fillId="0" borderId="0" xfId="7" applyFont="1" applyAlignment="1">
      <alignment horizontal="left" vertical="top" wrapText="1"/>
    </xf>
    <xf numFmtId="0" fontId="17" fillId="0" borderId="0" xfId="0" applyFont="1" applyAlignment="1">
      <alignment vertical="top" wrapText="1"/>
    </xf>
    <xf numFmtId="0" fontId="19" fillId="0" borderId="0" xfId="0" applyFont="1" applyAlignment="1">
      <alignment vertical="center" wrapText="1"/>
    </xf>
    <xf numFmtId="0" fontId="16" fillId="12" borderId="0" xfId="0" applyFont="1" applyFill="1" applyAlignment="1">
      <alignment horizontal="centerContinuous" vertical="center"/>
    </xf>
    <xf numFmtId="0" fontId="30" fillId="0" borderId="0" xfId="0" applyFont="1" applyAlignment="1">
      <alignment horizontal="center" vertical="center"/>
    </xf>
    <xf numFmtId="0" fontId="24" fillId="0" borderId="0" xfId="0" applyFont="1"/>
    <xf numFmtId="166" fontId="17" fillId="0" borderId="0" xfId="3" applyNumberFormat="1" applyFont="1" applyFill="1" applyBorder="1" applyAlignment="1">
      <alignment horizontal="right"/>
    </xf>
    <xf numFmtId="166" fontId="3" fillId="0" borderId="0" xfId="3" applyNumberFormat="1" applyFont="1" applyFill="1" applyBorder="1" applyAlignment="1">
      <alignment horizontal="right"/>
    </xf>
    <xf numFmtId="3" fontId="0" fillId="0" borderId="0" xfId="0" applyNumberFormat="1"/>
    <xf numFmtId="0" fontId="17" fillId="0" borderId="21" xfId="0" applyFont="1" applyBorder="1"/>
    <xf numFmtId="1" fontId="3" fillId="0" borderId="0" xfId="0" applyNumberFormat="1" applyFont="1" applyAlignment="1">
      <alignment vertical="center"/>
    </xf>
    <xf numFmtId="0" fontId="19" fillId="0" borderId="0" xfId="0" applyFont="1" applyAlignment="1">
      <alignment horizontal="left" vertical="center" wrapText="1"/>
    </xf>
    <xf numFmtId="169" fontId="17" fillId="0" borderId="3" xfId="6" applyNumberFormat="1" applyFont="1" applyBorder="1" applyAlignment="1">
      <alignment horizontal="right" vertical="center"/>
    </xf>
    <xf numFmtId="0" fontId="17" fillId="0" borderId="6" xfId="0" applyFont="1" applyBorder="1" applyAlignment="1">
      <alignment horizontal="centerContinuous" vertical="center"/>
    </xf>
    <xf numFmtId="2" fontId="17" fillId="0" borderId="0" xfId="0" applyNumberFormat="1" applyFont="1"/>
    <xf numFmtId="0" fontId="3" fillId="0" borderId="0" xfId="4" applyFont="1" applyAlignment="1">
      <alignment vertical="top" wrapText="1"/>
    </xf>
    <xf numFmtId="164" fontId="17" fillId="0" borderId="0" xfId="3" applyFont="1" applyAlignment="1">
      <alignment horizontal="right"/>
    </xf>
    <xf numFmtId="0" fontId="17" fillId="0" borderId="0" xfId="0" applyFont="1" applyAlignment="1">
      <alignment vertical="top"/>
    </xf>
    <xf numFmtId="171" fontId="17" fillId="0" borderId="0" xfId="0" applyNumberFormat="1" applyFont="1" applyAlignment="1">
      <alignment horizontal="right"/>
    </xf>
    <xf numFmtId="0" fontId="17" fillId="0" borderId="6" xfId="0" applyFont="1" applyBorder="1" applyAlignment="1">
      <alignment horizontal="left" vertical="center"/>
    </xf>
    <xf numFmtId="0" fontId="17" fillId="0" borderId="6" xfId="0" applyFont="1" applyBorder="1"/>
    <xf numFmtId="0" fontId="36" fillId="0" borderId="6" xfId="0" applyFont="1" applyBorder="1" applyAlignment="1">
      <alignment horizontal="left" vertical="center"/>
    </xf>
    <xf numFmtId="2" fontId="17" fillId="0" borderId="7" xfId="0" applyNumberFormat="1" applyFont="1" applyBorder="1" applyAlignment="1">
      <alignment horizontal="center" vertical="center"/>
    </xf>
    <xf numFmtId="0" fontId="17" fillId="0" borderId="6" xfId="0" applyFont="1" applyBorder="1" applyAlignment="1">
      <alignment vertical="center" wrapText="1"/>
    </xf>
    <xf numFmtId="0" fontId="17" fillId="0" borderId="6" xfId="0" applyFont="1" applyBorder="1" applyAlignment="1">
      <alignment horizontal="left" vertical="center" wrapText="1"/>
    </xf>
    <xf numFmtId="0" fontId="19" fillId="0" borderId="0" xfId="7" applyFont="1" applyAlignment="1">
      <alignment horizontal="left" vertical="center" wrapText="1"/>
    </xf>
    <xf numFmtId="0" fontId="17" fillId="0" borderId="14" xfId="3" applyNumberFormat="1" applyFont="1" applyFill="1" applyBorder="1" applyAlignment="1">
      <alignment horizontal="center" vertical="center"/>
    </xf>
    <xf numFmtId="0" fontId="17" fillId="2" borderId="6" xfId="0" applyFont="1" applyFill="1" applyBorder="1" applyAlignment="1">
      <alignment horizontal="right" wrapText="1"/>
    </xf>
    <xf numFmtId="1" fontId="17" fillId="0" borderId="6" xfId="0" applyNumberFormat="1" applyFont="1" applyBorder="1" applyAlignment="1">
      <alignment horizontal="right"/>
    </xf>
    <xf numFmtId="0" fontId="17" fillId="0" borderId="6" xfId="0" applyFont="1" applyBorder="1" applyAlignment="1">
      <alignment horizontal="right"/>
    </xf>
    <xf numFmtId="0" fontId="17" fillId="2" borderId="6" xfId="0" applyFont="1" applyFill="1" applyBorder="1" applyAlignment="1">
      <alignment horizontal="left" vertical="center"/>
    </xf>
    <xf numFmtId="0" fontId="17" fillId="0" borderId="7" xfId="3" applyNumberFormat="1" applyFont="1" applyBorder="1" applyAlignment="1">
      <alignment horizontal="center" vertical="center"/>
    </xf>
    <xf numFmtId="2" fontId="17" fillId="0" borderId="7" xfId="0" applyNumberFormat="1" applyFont="1" applyBorder="1" applyAlignment="1">
      <alignment horizontal="right" vertical="center"/>
    </xf>
    <xf numFmtId="3" fontId="17" fillId="0" borderId="6" xfId="0" applyNumberFormat="1" applyFont="1" applyBorder="1" applyAlignment="1">
      <alignment horizontal="right" vertical="center"/>
    </xf>
    <xf numFmtId="0" fontId="17" fillId="0" borderId="6" xfId="0" applyFont="1" applyBorder="1" applyAlignment="1">
      <alignment horizontal="center" vertical="center"/>
    </xf>
    <xf numFmtId="1" fontId="17" fillId="0" borderId="7" xfId="0" applyNumberFormat="1" applyFont="1" applyBorder="1" applyAlignment="1">
      <alignment horizontal="right"/>
    </xf>
    <xf numFmtId="3" fontId="17" fillId="0" borderId="7" xfId="0" applyNumberFormat="1" applyFont="1" applyBorder="1" applyAlignment="1">
      <alignment horizontal="right"/>
    </xf>
    <xf numFmtId="3" fontId="17" fillId="0" borderId="11" xfId="0" applyNumberFormat="1" applyFont="1" applyBorder="1" applyAlignment="1">
      <alignment horizontal="right"/>
    </xf>
    <xf numFmtId="0" fontId="23" fillId="0" borderId="6" xfId="2" applyFont="1" applyBorder="1" applyAlignment="1">
      <alignment horizontal="left" vertical="center"/>
    </xf>
    <xf numFmtId="0" fontId="23" fillId="0" borderId="0" xfId="2" applyFont="1" applyBorder="1" applyAlignment="1">
      <alignment horizontal="left" vertical="center"/>
    </xf>
    <xf numFmtId="49" fontId="17" fillId="0" borderId="6" xfId="0" applyNumberFormat="1" applyFont="1" applyBorder="1" applyAlignment="1">
      <alignment horizontal="center" vertical="center" wrapText="1"/>
    </xf>
    <xf numFmtId="0" fontId="23" fillId="0" borderId="6" xfId="2" applyFont="1" applyBorder="1" applyAlignment="1">
      <alignment horizontal="center" vertical="center"/>
    </xf>
    <xf numFmtId="14" fontId="17" fillId="0" borderId="6" xfId="0" applyNumberFormat="1" applyFont="1" applyBorder="1" applyAlignment="1">
      <alignment horizontal="center" vertical="center"/>
    </xf>
    <xf numFmtId="3" fontId="17" fillId="0" borderId="6" xfId="0" applyNumberFormat="1" applyFont="1" applyBorder="1" applyAlignment="1">
      <alignment horizontal="center" vertical="center"/>
    </xf>
    <xf numFmtId="49" fontId="17" fillId="0" borderId="24" xfId="0" applyNumberFormat="1" applyFont="1" applyBorder="1" applyAlignment="1">
      <alignment horizontal="center" vertical="center" wrapText="1"/>
    </xf>
    <xf numFmtId="0" fontId="17" fillId="4" borderId="23" xfId="0" applyFont="1" applyFill="1" applyBorder="1" applyAlignment="1">
      <alignment horizontal="center" vertical="center"/>
    </xf>
    <xf numFmtId="49" fontId="17" fillId="0" borderId="24" xfId="0" applyNumberFormat="1" applyFont="1" applyBorder="1" applyAlignment="1">
      <alignment horizontal="left" vertical="top" wrapText="1"/>
    </xf>
    <xf numFmtId="0" fontId="2" fillId="0" borderId="24" xfId="2" applyBorder="1" applyAlignment="1">
      <alignment horizontal="center" vertical="center"/>
    </xf>
    <xf numFmtId="0" fontId="17" fillId="4" borderId="6" xfId="0" applyFont="1" applyFill="1" applyBorder="1" applyAlignment="1">
      <alignment horizontal="right"/>
    </xf>
    <xf numFmtId="2" fontId="17" fillId="0" borderId="6" xfId="0" applyNumberFormat="1" applyFont="1" applyBorder="1" applyAlignment="1">
      <alignment horizontal="right"/>
    </xf>
    <xf numFmtId="2" fontId="17" fillId="2" borderId="6" xfId="0" applyNumberFormat="1" applyFont="1" applyFill="1" applyBorder="1" applyAlignment="1">
      <alignment horizontal="right" wrapText="1"/>
    </xf>
    <xf numFmtId="2" fontId="17" fillId="0" borderId="6" xfId="0" applyNumberFormat="1" applyFont="1" applyBorder="1" applyAlignment="1">
      <alignment horizontal="right" wrapText="1"/>
    </xf>
    <xf numFmtId="2" fontId="17" fillId="2" borderId="6" xfId="0" applyNumberFormat="1" applyFont="1" applyFill="1" applyBorder="1" applyAlignment="1">
      <alignment horizontal="right"/>
    </xf>
    <xf numFmtId="0" fontId="17" fillId="4" borderId="6" xfId="0" applyFont="1" applyFill="1" applyBorder="1" applyAlignment="1">
      <alignment horizontal="left" vertical="center" wrapText="1"/>
    </xf>
    <xf numFmtId="0" fontId="17" fillId="4" borderId="6" xfId="0" applyFont="1" applyFill="1" applyBorder="1" applyAlignment="1">
      <alignment horizontal="right" wrapText="1"/>
    </xf>
    <xf numFmtId="3" fontId="17" fillId="2" borderId="6" xfId="0" applyNumberFormat="1" applyFont="1" applyFill="1" applyBorder="1" applyAlignment="1">
      <alignment horizontal="right" wrapText="1"/>
    </xf>
    <xf numFmtId="0" fontId="17" fillId="0" borderId="6" xfId="0" applyFont="1" applyBorder="1" applyAlignment="1">
      <alignment horizontal="right" wrapText="1"/>
    </xf>
    <xf numFmtId="0" fontId="17" fillId="4" borderId="6" xfId="0" applyFont="1" applyFill="1" applyBorder="1"/>
    <xf numFmtId="0" fontId="17" fillId="0" borderId="6" xfId="0" quotePrefix="1" applyFont="1" applyBorder="1" applyAlignment="1">
      <alignment horizontal="right"/>
    </xf>
    <xf numFmtId="3" fontId="17" fillId="0" borderId="6" xfId="0" applyNumberFormat="1" applyFont="1" applyBorder="1" applyAlignment="1">
      <alignment horizontal="right"/>
    </xf>
    <xf numFmtId="3" fontId="17" fillId="0" borderId="6" xfId="0" applyNumberFormat="1" applyFont="1" applyBorder="1"/>
    <xf numFmtId="3" fontId="17" fillId="2" borderId="6" xfId="0" quotePrefix="1" applyNumberFormat="1" applyFont="1" applyFill="1" applyBorder="1" applyAlignment="1">
      <alignment horizontal="right"/>
    </xf>
    <xf numFmtId="3" fontId="17" fillId="13" borderId="6" xfId="0" applyNumberFormat="1" applyFont="1" applyFill="1" applyBorder="1" applyAlignment="1">
      <alignment horizontal="center" vertical="center"/>
    </xf>
    <xf numFmtId="3" fontId="17" fillId="13" borderId="6" xfId="0" applyNumberFormat="1" applyFont="1" applyFill="1" applyBorder="1" applyAlignment="1">
      <alignment horizontal="centerContinuous" vertical="center"/>
    </xf>
    <xf numFmtId="169" fontId="17" fillId="0" borderId="6" xfId="3" applyNumberFormat="1" applyFont="1" applyFill="1" applyBorder="1" applyAlignment="1">
      <alignment horizontal="center" vertical="center"/>
    </xf>
    <xf numFmtId="3" fontId="17" fillId="5" borderId="6" xfId="0" applyNumberFormat="1" applyFont="1" applyFill="1" applyBorder="1" applyAlignment="1">
      <alignment horizontal="center" vertical="center"/>
    </xf>
    <xf numFmtId="3" fontId="17" fillId="5" borderId="6" xfId="0" applyNumberFormat="1" applyFont="1" applyFill="1" applyBorder="1" applyAlignment="1">
      <alignment horizontal="centerContinuous" vertical="center"/>
    </xf>
    <xf numFmtId="169" fontId="17" fillId="0" borderId="6" xfId="3" applyNumberFormat="1" applyFont="1" applyFill="1" applyBorder="1" applyAlignment="1">
      <alignment horizontal="centerContinuous" vertical="center"/>
    </xf>
    <xf numFmtId="0" fontId="3" fillId="4" borderId="6" xfId="0" applyFont="1" applyFill="1" applyBorder="1" applyAlignment="1">
      <alignment horizontal="right"/>
    </xf>
    <xf numFmtId="3" fontId="3" fillId="0" borderId="6" xfId="0" applyNumberFormat="1" applyFont="1" applyBorder="1" applyAlignment="1">
      <alignment horizontal="right"/>
    </xf>
    <xf numFmtId="1" fontId="17" fillId="4" borderId="6" xfId="0" applyNumberFormat="1" applyFont="1" applyFill="1" applyBorder="1" applyAlignment="1">
      <alignment horizontal="right"/>
    </xf>
    <xf numFmtId="1" fontId="3" fillId="4" borderId="6" xfId="0" applyNumberFormat="1" applyFont="1" applyFill="1" applyBorder="1" applyAlignment="1">
      <alignment horizontal="right"/>
    </xf>
    <xf numFmtId="2" fontId="17" fillId="0" borderId="6" xfId="0" applyNumberFormat="1" applyFont="1" applyBorder="1" applyAlignment="1">
      <alignment horizontal="left" vertical="center"/>
    </xf>
    <xf numFmtId="1" fontId="17" fillId="0" borderId="6" xfId="0" applyNumberFormat="1" applyFont="1" applyBorder="1" applyAlignment="1">
      <alignment horizontal="left" vertical="center"/>
    </xf>
    <xf numFmtId="1" fontId="17" fillId="2" borderId="6" xfId="0" applyNumberFormat="1" applyFont="1" applyFill="1" applyBorder="1" applyAlignment="1">
      <alignment horizontal="left" vertical="center"/>
    </xf>
    <xf numFmtId="0" fontId="17" fillId="4" borderId="6" xfId="0" applyFont="1" applyFill="1" applyBorder="1" applyAlignment="1">
      <alignment horizontal="left"/>
    </xf>
    <xf numFmtId="0" fontId="17" fillId="0" borderId="6" xfId="0" applyFont="1" applyBorder="1" applyAlignment="1">
      <alignment horizontal="left"/>
    </xf>
    <xf numFmtId="4" fontId="17" fillId="0" borderId="6" xfId="0" applyNumberFormat="1" applyFont="1" applyBorder="1" applyAlignment="1">
      <alignment horizontal="right"/>
    </xf>
    <xf numFmtId="164" fontId="17" fillId="0" borderId="0" xfId="3" applyFont="1" applyBorder="1" applyAlignment="1">
      <alignment horizontal="right"/>
    </xf>
    <xf numFmtId="0" fontId="17" fillId="4" borderId="6" xfId="0" applyFont="1" applyFill="1" applyBorder="1" applyAlignment="1">
      <alignment horizontal="right" vertical="center"/>
    </xf>
    <xf numFmtId="1" fontId="17" fillId="0" borderId="6" xfId="4" applyNumberFormat="1" applyFont="1" applyBorder="1" applyAlignment="1">
      <alignment horizontal="left" vertical="center"/>
    </xf>
    <xf numFmtId="3" fontId="17" fillId="0" borderId="6" xfId="0" quotePrefix="1" applyNumberFormat="1" applyFont="1" applyBorder="1" applyAlignment="1">
      <alignment horizontal="right"/>
    </xf>
    <xf numFmtId="4" fontId="17" fillId="0" borderId="6" xfId="4" applyNumberFormat="1" applyFont="1" applyBorder="1" applyAlignment="1">
      <alignment horizontal="right"/>
    </xf>
    <xf numFmtId="4" fontId="17" fillId="0" borderId="6" xfId="3" applyNumberFormat="1" applyFont="1" applyBorder="1" applyAlignment="1">
      <alignment horizontal="right"/>
    </xf>
    <xf numFmtId="3" fontId="17" fillId="0" borderId="6" xfId="3" applyNumberFormat="1" applyFont="1" applyBorder="1" applyAlignment="1">
      <alignment horizontal="right"/>
    </xf>
    <xf numFmtId="169" fontId="17" fillId="0" borderId="6" xfId="3" applyNumberFormat="1" applyFont="1" applyBorder="1" applyAlignment="1">
      <alignment horizontal="right"/>
    </xf>
    <xf numFmtId="172" fontId="17" fillId="0" borderId="6" xfId="3" applyNumberFormat="1" applyFont="1" applyBorder="1" applyAlignment="1">
      <alignment horizontal="right"/>
    </xf>
    <xf numFmtId="171" fontId="17" fillId="0" borderId="6" xfId="0" applyNumberFormat="1" applyFont="1" applyBorder="1" applyAlignment="1">
      <alignment horizontal="right"/>
    </xf>
    <xf numFmtId="171" fontId="17" fillId="0" borderId="6" xfId="3" applyNumberFormat="1" applyFont="1" applyBorder="1" applyAlignment="1">
      <alignment horizontal="right"/>
    </xf>
    <xf numFmtId="168" fontId="17" fillId="0" borderId="6" xfId="3" applyNumberFormat="1" applyFont="1" applyBorder="1" applyAlignment="1">
      <alignment horizontal="right"/>
    </xf>
    <xf numFmtId="0" fontId="17" fillId="4" borderId="6" xfId="0" applyFont="1" applyFill="1" applyBorder="1" applyAlignment="1">
      <alignment horizontal="center" vertical="center" wrapText="1"/>
    </xf>
    <xf numFmtId="0" fontId="17" fillId="4" borderId="6" xfId="0" applyFont="1" applyFill="1" applyBorder="1" applyAlignment="1">
      <alignment vertical="center" wrapText="1"/>
    </xf>
    <xf numFmtId="3" fontId="17" fillId="0" borderId="6" xfId="6" applyNumberFormat="1" applyFont="1" applyBorder="1" applyAlignment="1">
      <alignment horizontal="right"/>
    </xf>
    <xf numFmtId="3" fontId="17" fillId="0" borderId="6" xfId="0" applyNumberFormat="1" applyFont="1" applyBorder="1" applyAlignment="1">
      <alignment horizontal="right" vertical="center" wrapText="1"/>
    </xf>
    <xf numFmtId="170" fontId="17" fillId="0" borderId="6" xfId="3" applyNumberFormat="1" applyFont="1" applyBorder="1" applyAlignment="1">
      <alignment horizontal="right"/>
    </xf>
    <xf numFmtId="4" fontId="17" fillId="0" borderId="6" xfId="7" applyNumberFormat="1" applyFont="1" applyBorder="1" applyAlignment="1">
      <alignment horizontal="right"/>
    </xf>
    <xf numFmtId="3" fontId="17" fillId="0" borderId="6" xfId="3" applyNumberFormat="1" applyFont="1" applyFill="1" applyBorder="1" applyAlignment="1">
      <alignment horizontal="right"/>
    </xf>
    <xf numFmtId="3" fontId="17" fillId="0" borderId="6" xfId="7" applyNumberFormat="1" applyFont="1" applyBorder="1" applyAlignment="1">
      <alignment horizontal="right"/>
    </xf>
    <xf numFmtId="49" fontId="17" fillId="0" borderId="6" xfId="3" applyNumberFormat="1" applyFont="1" applyFill="1" applyBorder="1" applyAlignment="1">
      <alignment horizontal="left" vertical="center"/>
    </xf>
    <xf numFmtId="0" fontId="17" fillId="4" borderId="6" xfId="0" applyFont="1" applyFill="1" applyBorder="1" applyAlignment="1">
      <alignment horizontal="right" vertical="center" wrapText="1"/>
    </xf>
    <xf numFmtId="3" fontId="17" fillId="0" borderId="6" xfId="3" applyNumberFormat="1" applyFont="1" applyBorder="1" applyAlignment="1">
      <alignment horizontal="right" vertical="center"/>
    </xf>
    <xf numFmtId="169" fontId="17" fillId="0" borderId="6" xfId="6" applyNumberFormat="1" applyFont="1" applyBorder="1" applyAlignment="1">
      <alignment horizontal="right" vertical="center"/>
    </xf>
    <xf numFmtId="169" fontId="17" fillId="0" borderId="6" xfId="6" applyNumberFormat="1" applyFont="1" applyFill="1" applyBorder="1" applyAlignment="1">
      <alignment horizontal="right" vertical="center"/>
    </xf>
    <xf numFmtId="166" fontId="17" fillId="0" borderId="5" xfId="3" applyNumberFormat="1" applyFont="1" applyBorder="1" applyAlignment="1">
      <alignment horizontal="right"/>
    </xf>
    <xf numFmtId="0" fontId="17" fillId="0" borderId="22" xfId="0" applyFont="1" applyBorder="1"/>
    <xf numFmtId="0" fontId="17" fillId="0" borderId="22" xfId="0" applyFont="1" applyBorder="1" applyAlignment="1">
      <alignment horizontal="right"/>
    </xf>
    <xf numFmtId="3" fontId="17" fillId="0" borderId="6" xfId="0" applyNumberFormat="1" applyFont="1" applyBorder="1" applyAlignment="1">
      <alignment horizontal="right" wrapText="1"/>
    </xf>
    <xf numFmtId="2" fontId="17" fillId="0" borderId="6" xfId="3" applyNumberFormat="1" applyFont="1" applyFill="1" applyBorder="1" applyAlignment="1">
      <alignment horizontal="right"/>
    </xf>
    <xf numFmtId="2" fontId="17" fillId="0" borderId="6" xfId="0" quotePrefix="1" applyNumberFormat="1" applyFont="1" applyBorder="1" applyAlignment="1">
      <alignment horizontal="right"/>
    </xf>
    <xf numFmtId="0" fontId="17" fillId="4" borderId="6" xfId="0" applyFont="1" applyFill="1" applyBorder="1" applyAlignment="1">
      <alignment horizontal="centerContinuous" vertical="center"/>
    </xf>
    <xf numFmtId="0" fontId="3" fillId="0" borderId="6" xfId="0" applyFont="1" applyBorder="1"/>
    <xf numFmtId="0" fontId="3" fillId="0" borderId="6" xfId="0" applyFont="1" applyBorder="1" applyAlignment="1">
      <alignment horizontal="right"/>
    </xf>
    <xf numFmtId="165" fontId="17" fillId="0" borderId="6" xfId="0" applyNumberFormat="1" applyFont="1" applyBorder="1" applyAlignment="1">
      <alignment horizontal="right"/>
    </xf>
    <xf numFmtId="169" fontId="17" fillId="0" borderId="6" xfId="3" quotePrefix="1" applyNumberFormat="1" applyFont="1" applyFill="1" applyBorder="1" applyAlignment="1">
      <alignment horizontal="right"/>
    </xf>
    <xf numFmtId="0" fontId="17" fillId="0" borderId="6" xfId="0" quotePrefix="1" applyFont="1" applyBorder="1" applyAlignment="1">
      <alignment horizontal="right" wrapText="1"/>
    </xf>
    <xf numFmtId="0" fontId="17" fillId="2" borderId="6" xfId="0" applyFont="1" applyFill="1" applyBorder="1" applyAlignment="1">
      <alignment horizontal="right"/>
    </xf>
    <xf numFmtId="0" fontId="17" fillId="0" borderId="6" xfId="0" applyFont="1" applyBorder="1" applyAlignment="1">
      <alignment horizontal="right" vertical="center"/>
    </xf>
    <xf numFmtId="2" fontId="17" fillId="0" borderId="6" xfId="1" applyNumberFormat="1" applyFont="1" applyBorder="1" applyAlignment="1">
      <alignment horizontal="right"/>
    </xf>
    <xf numFmtId="2" fontId="17" fillId="0" borderId="6" xfId="0" applyNumberFormat="1" applyFont="1" applyBorder="1" applyAlignment="1">
      <alignment horizontal="centerContinuous" vertical="center"/>
    </xf>
    <xf numFmtId="2" fontId="17" fillId="0" borderId="6" xfId="0" applyNumberFormat="1" applyFont="1" applyBorder="1" applyAlignment="1">
      <alignment horizontal="right" vertical="center"/>
    </xf>
    <xf numFmtId="0" fontId="17" fillId="0" borderId="6" xfId="0" applyFont="1" applyBorder="1" applyAlignment="1">
      <alignment horizontal="centerContinuous" wrapText="1"/>
    </xf>
    <xf numFmtId="2" fontId="17" fillId="0" borderId="6" xfId="0" applyNumberFormat="1" applyFont="1" applyBorder="1" applyAlignment="1">
      <alignment horizontal="centerContinuous" wrapText="1"/>
    </xf>
    <xf numFmtId="0" fontId="17" fillId="0" borderId="6" xfId="0" applyFont="1" applyBorder="1" applyAlignment="1">
      <alignment horizontal="centerContinuous"/>
    </xf>
    <xf numFmtId="2" fontId="17" fillId="0" borderId="6" xfId="1" applyNumberFormat="1" applyFont="1" applyBorder="1" applyAlignment="1">
      <alignment horizontal="centerContinuous"/>
    </xf>
    <xf numFmtId="2" fontId="17" fillId="0" borderId="6" xfId="0" applyNumberFormat="1" applyFont="1" applyBorder="1" applyAlignment="1">
      <alignment horizontal="centerContinuous"/>
    </xf>
    <xf numFmtId="2" fontId="17" fillId="0" borderId="6" xfId="1" applyNumberFormat="1" applyFont="1" applyFill="1" applyBorder="1" applyAlignment="1">
      <alignment horizontal="right"/>
    </xf>
    <xf numFmtId="0" fontId="22" fillId="4" borderId="6" xfId="0" applyFont="1" applyFill="1" applyBorder="1" applyAlignment="1">
      <alignment horizontal="left" vertical="center"/>
    </xf>
    <xf numFmtId="0" fontId="17" fillId="0" borderId="6" xfId="0" applyFont="1" applyBorder="1" applyAlignment="1">
      <alignment horizontal="left" vertical="top" wrapText="1"/>
    </xf>
    <xf numFmtId="0" fontId="17" fillId="0" borderId="6" xfId="0" applyFont="1" applyBorder="1" applyAlignment="1">
      <alignment horizontal="left" vertical="top"/>
    </xf>
    <xf numFmtId="0" fontId="17" fillId="0" borderId="6" xfId="0" applyFont="1" applyBorder="1" applyAlignment="1">
      <alignment vertical="top" wrapText="1"/>
    </xf>
    <xf numFmtId="0" fontId="17" fillId="0" borderId="6" xfId="0" applyFont="1" applyBorder="1" applyAlignment="1">
      <alignment vertical="top"/>
    </xf>
    <xf numFmtId="0" fontId="17" fillId="0" borderId="6" xfId="2" applyFont="1" applyBorder="1" applyAlignment="1">
      <alignment horizontal="left" vertical="top" wrapText="1"/>
    </xf>
    <xf numFmtId="0" fontId="17" fillId="0" borderId="6" xfId="2" applyFont="1" applyFill="1" applyBorder="1" applyAlignment="1">
      <alignment horizontal="left" vertical="top" wrapText="1"/>
    </xf>
    <xf numFmtId="0" fontId="25" fillId="0" borderId="0" xfId="0" applyFont="1" applyAlignment="1">
      <alignment horizontal="left" vertical="top"/>
    </xf>
    <xf numFmtId="0" fontId="25" fillId="0" borderId="0" xfId="0" applyFont="1" applyAlignment="1">
      <alignment horizontal="left" vertical="top" wrapText="1"/>
    </xf>
    <xf numFmtId="0" fontId="17" fillId="4" borderId="6" xfId="0" applyFont="1" applyFill="1" applyBorder="1" applyAlignment="1">
      <alignment horizontal="centerContinuous" vertical="top"/>
    </xf>
    <xf numFmtId="2" fontId="17" fillId="4" borderId="6" xfId="0" applyNumberFormat="1" applyFont="1" applyFill="1" applyBorder="1" applyAlignment="1">
      <alignment horizontal="left"/>
    </xf>
    <xf numFmtId="1" fontId="17" fillId="4" borderId="6" xfId="0" applyNumberFormat="1" applyFont="1" applyFill="1" applyBorder="1" applyAlignment="1">
      <alignment horizontal="left"/>
    </xf>
    <xf numFmtId="0" fontId="17" fillId="4" borderId="6" xfId="0" applyFont="1" applyFill="1" applyBorder="1" applyAlignment="1">
      <alignment horizontal="centerContinuous"/>
    </xf>
    <xf numFmtId="0" fontId="22" fillId="8" borderId="6" xfId="0" applyFont="1" applyFill="1" applyBorder="1" applyAlignment="1">
      <alignment horizontal="left"/>
    </xf>
    <xf numFmtId="49" fontId="27" fillId="11" borderId="6" xfId="0" applyNumberFormat="1" applyFont="1" applyFill="1" applyBorder="1" applyAlignment="1">
      <alignment horizontal="left"/>
    </xf>
    <xf numFmtId="0" fontId="22" fillId="7" borderId="6" xfId="0" applyFont="1" applyFill="1" applyBorder="1" applyAlignment="1">
      <alignment horizontal="left"/>
    </xf>
    <xf numFmtId="0" fontId="29" fillId="9" borderId="6" xfId="0" applyFont="1" applyFill="1" applyBorder="1" applyAlignment="1">
      <alignment horizontal="left"/>
    </xf>
    <xf numFmtId="0" fontId="29" fillId="10" borderId="6" xfId="0" applyFont="1" applyFill="1" applyBorder="1" applyAlignment="1">
      <alignment horizontal="left"/>
    </xf>
    <xf numFmtId="0" fontId="17" fillId="4" borderId="6" xfId="0" applyFont="1" applyFill="1" applyBorder="1" applyAlignment="1">
      <alignment horizontal="left" wrapText="1"/>
    </xf>
    <xf numFmtId="3" fontId="17" fillId="0" borderId="0" xfId="0" applyNumberFormat="1" applyFont="1" applyAlignment="1">
      <alignment horizontal="left" vertical="center"/>
    </xf>
    <xf numFmtId="0" fontId="17" fillId="4" borderId="2" xfId="0" applyFont="1" applyFill="1" applyBorder="1" applyAlignment="1">
      <alignment horizontal="left"/>
    </xf>
    <xf numFmtId="0" fontId="17" fillId="4" borderId="2" xfId="0" applyFont="1" applyFill="1" applyBorder="1" applyAlignment="1">
      <alignment horizontal="right"/>
    </xf>
    <xf numFmtId="3" fontId="17" fillId="0" borderId="6" xfId="6" applyNumberFormat="1" applyFont="1" applyFill="1" applyBorder="1" applyAlignment="1">
      <alignment horizontal="right"/>
    </xf>
    <xf numFmtId="0" fontId="19" fillId="0" borderId="25" xfId="0" applyFont="1" applyBorder="1" applyAlignment="1">
      <alignment horizontal="left"/>
    </xf>
    <xf numFmtId="3" fontId="17" fillId="0" borderId="6" xfId="7" applyNumberFormat="1" applyFont="1" applyBorder="1" applyAlignment="1">
      <alignment horizontal="right" vertical="center"/>
    </xf>
    <xf numFmtId="0" fontId="17" fillId="4" borderId="6" xfId="7" applyFont="1" applyFill="1" applyBorder="1" applyAlignment="1">
      <alignment horizontal="left"/>
    </xf>
    <xf numFmtId="0" fontId="17" fillId="4" borderId="6" xfId="7" applyFont="1" applyFill="1" applyBorder="1" applyAlignment="1">
      <alignment horizontal="right"/>
    </xf>
    <xf numFmtId="3" fontId="17" fillId="0" borderId="6" xfId="7" applyNumberFormat="1" applyFont="1" applyBorder="1"/>
    <xf numFmtId="3" fontId="17" fillId="0" borderId="6" xfId="7" applyNumberFormat="1" applyFont="1" applyBorder="1" applyAlignment="1">
      <alignment vertical="center"/>
    </xf>
    <xf numFmtId="168" fontId="17" fillId="0" borderId="6" xfId="3" applyNumberFormat="1" applyFont="1" applyBorder="1" applyAlignment="1">
      <alignment horizontal="right" vertical="center"/>
    </xf>
    <xf numFmtId="0" fontId="16" fillId="6" borderId="0" xfId="0" applyFont="1" applyFill="1" applyAlignment="1">
      <alignment horizontal="centerContinuous" vertical="center"/>
    </xf>
    <xf numFmtId="2" fontId="17" fillId="0" borderId="11" xfId="0" applyNumberFormat="1" applyFont="1" applyBorder="1" applyAlignment="1">
      <alignment horizontal="center" vertical="center" wrapText="1"/>
    </xf>
    <xf numFmtId="3" fontId="3" fillId="0" borderId="0" xfId="4" applyNumberFormat="1" applyFont="1" applyAlignment="1">
      <alignment horizontal="right"/>
    </xf>
    <xf numFmtId="3" fontId="17" fillId="3" borderId="6" xfId="0" applyNumberFormat="1" applyFont="1" applyFill="1" applyBorder="1" applyAlignment="1">
      <alignment horizontal="right"/>
    </xf>
    <xf numFmtId="3" fontId="3" fillId="3" borderId="6" xfId="0" applyNumberFormat="1" applyFont="1" applyFill="1" applyBorder="1" applyAlignment="1">
      <alignment horizontal="right"/>
    </xf>
    <xf numFmtId="3" fontId="3" fillId="0" borderId="6" xfId="4" applyNumberFormat="1" applyFont="1" applyBorder="1" applyAlignment="1">
      <alignment horizontal="right"/>
    </xf>
    <xf numFmtId="0" fontId="36" fillId="0" borderId="6" xfId="2" applyFont="1" applyBorder="1" applyAlignment="1">
      <alignment horizontal="left" vertical="top" wrapText="1"/>
    </xf>
    <xf numFmtId="0" fontId="36" fillId="0" borderId="6" xfId="2" applyFont="1" applyFill="1" applyBorder="1" applyAlignment="1">
      <alignment horizontal="left" vertical="top" wrapText="1"/>
    </xf>
    <xf numFmtId="0" fontId="36" fillId="0" borderId="6" xfId="2" applyFont="1" applyFill="1" applyBorder="1" applyAlignment="1">
      <alignment vertical="top"/>
    </xf>
    <xf numFmtId="0" fontId="21" fillId="6" borderId="0" xfId="0" applyFont="1" applyFill="1" applyAlignment="1">
      <alignment horizontal="center" vertical="center"/>
    </xf>
    <xf numFmtId="0" fontId="17" fillId="0" borderId="0" xfId="0" applyFont="1" applyAlignment="1">
      <alignment horizontal="left" vertical="top" wrapText="1"/>
    </xf>
    <xf numFmtId="0" fontId="17" fillId="0" borderId="0" xfId="2" applyFont="1" applyAlignment="1">
      <alignment horizontal="left" vertical="top" wrapText="1"/>
    </xf>
    <xf numFmtId="0" fontId="16" fillId="6" borderId="0" xfId="0" applyFont="1" applyFill="1" applyAlignment="1">
      <alignment horizontal="center" vertical="center"/>
    </xf>
    <xf numFmtId="0" fontId="22" fillId="4" borderId="18" xfId="0" applyFont="1" applyFill="1" applyBorder="1" applyAlignment="1">
      <alignment horizontal="center" vertical="center"/>
    </xf>
    <xf numFmtId="0" fontId="17" fillId="4" borderId="19" xfId="0" applyFont="1" applyFill="1" applyBorder="1" applyAlignment="1">
      <alignment horizontal="center" vertical="center"/>
    </xf>
    <xf numFmtId="0" fontId="17" fillId="4" borderId="20" xfId="0" applyFont="1" applyFill="1" applyBorder="1" applyAlignment="1">
      <alignment horizontal="center" vertical="center"/>
    </xf>
    <xf numFmtId="0" fontId="22" fillId="4" borderId="19" xfId="0" applyFont="1" applyFill="1" applyBorder="1" applyAlignment="1">
      <alignment horizontal="center" vertical="center"/>
    </xf>
    <xf numFmtId="0" fontId="22" fillId="4" borderId="20" xfId="0" applyFont="1" applyFill="1" applyBorder="1" applyAlignment="1">
      <alignment horizontal="center" vertical="center"/>
    </xf>
    <xf numFmtId="0" fontId="17" fillId="0" borderId="10" xfId="0" applyFont="1" applyBorder="1" applyAlignment="1">
      <alignment horizontal="center" vertical="center"/>
    </xf>
    <xf numFmtId="0" fontId="17" fillId="0" borderId="16" xfId="0" applyFont="1" applyBorder="1" applyAlignment="1">
      <alignment horizontal="center" vertical="center"/>
    </xf>
    <xf numFmtId="0" fontId="17" fillId="0" borderId="13" xfId="0" applyFont="1" applyBorder="1" applyAlignment="1">
      <alignment horizontal="center" vertical="center"/>
    </xf>
    <xf numFmtId="0" fontId="17" fillId="0" borderId="11" xfId="0" applyFont="1" applyBorder="1" applyAlignment="1">
      <alignment horizontal="left" vertical="center"/>
    </xf>
    <xf numFmtId="0" fontId="17" fillId="0" borderId="7" xfId="0" applyFont="1" applyBorder="1" applyAlignment="1">
      <alignment horizontal="left" vertical="center"/>
    </xf>
    <xf numFmtId="0" fontId="17" fillId="0" borderId="7" xfId="0" applyFont="1" applyBorder="1" applyAlignment="1">
      <alignment horizontal="left" vertical="center" wrapText="1"/>
    </xf>
    <xf numFmtId="0" fontId="17" fillId="0" borderId="7" xfId="0" applyFont="1" applyBorder="1" applyAlignment="1">
      <alignment vertical="center"/>
    </xf>
    <xf numFmtId="0" fontId="23" fillId="0" borderId="0" xfId="2" applyFont="1" applyFill="1" applyAlignment="1">
      <alignment horizontal="left" vertical="top" wrapText="1"/>
    </xf>
    <xf numFmtId="0" fontId="19" fillId="0" borderId="0" xfId="0" applyFont="1" applyAlignment="1">
      <alignment horizontal="left" vertical="top" wrapText="1"/>
    </xf>
    <xf numFmtId="0" fontId="19" fillId="0" borderId="0" xfId="0" quotePrefix="1" applyFont="1" applyAlignment="1">
      <alignment horizontal="left" vertical="top" wrapText="1"/>
    </xf>
    <xf numFmtId="0" fontId="19" fillId="0" borderId="0" xfId="0" applyFont="1" applyAlignment="1">
      <alignment horizontal="left" vertical="top"/>
    </xf>
    <xf numFmtId="0" fontId="20" fillId="0" borderId="0" xfId="0" applyFont="1" applyAlignment="1">
      <alignment horizontal="left" vertical="top"/>
    </xf>
    <xf numFmtId="0" fontId="19" fillId="0" borderId="0" xfId="0" applyFont="1" applyAlignment="1">
      <alignment horizontal="left"/>
    </xf>
    <xf numFmtId="3" fontId="17" fillId="5" borderId="6" xfId="0" applyNumberFormat="1" applyFont="1" applyFill="1" applyBorder="1" applyAlignment="1">
      <alignment horizontal="center" vertical="center"/>
    </xf>
    <xf numFmtId="0" fontId="17" fillId="0" borderId="6" xfId="0" applyFont="1" applyBorder="1" applyAlignment="1">
      <alignment horizontal="left" vertical="center" wrapText="1"/>
    </xf>
    <xf numFmtId="169" fontId="17" fillId="0" borderId="6" xfId="3" applyNumberFormat="1" applyFont="1" applyFill="1" applyBorder="1" applyAlignment="1">
      <alignment horizontal="center" vertical="center"/>
    </xf>
    <xf numFmtId="3" fontId="17" fillId="13" borderId="6" xfId="0" applyNumberFormat="1" applyFont="1" applyFill="1" applyBorder="1" applyAlignment="1">
      <alignment horizontal="center" vertical="center"/>
    </xf>
    <xf numFmtId="0" fontId="17" fillId="0" borderId="0" xfId="4" applyFont="1" applyAlignment="1">
      <alignment horizontal="left" vertical="top" wrapText="1"/>
    </xf>
    <xf numFmtId="0" fontId="19" fillId="0" borderId="0" xfId="4" applyFont="1" applyAlignment="1">
      <alignment horizontal="left" vertical="top" wrapText="1"/>
    </xf>
    <xf numFmtId="1" fontId="19" fillId="0" borderId="0" xfId="4" applyNumberFormat="1" applyFont="1" applyAlignment="1">
      <alignment horizontal="left" vertical="top" wrapText="1"/>
    </xf>
    <xf numFmtId="0" fontId="17" fillId="0" borderId="0" xfId="4" applyFont="1" applyAlignment="1">
      <alignment horizontal="left"/>
    </xf>
    <xf numFmtId="0" fontId="19" fillId="0" borderId="0" xfId="4" applyFont="1" applyAlignment="1">
      <alignment horizontal="left" vertical="top"/>
    </xf>
    <xf numFmtId="1" fontId="19" fillId="0" borderId="0" xfId="4" applyNumberFormat="1" applyFont="1" applyAlignment="1">
      <alignment horizontal="left" vertical="top"/>
    </xf>
    <xf numFmtId="0" fontId="16" fillId="6" borderId="4" xfId="0" applyFont="1" applyFill="1" applyBorder="1" applyAlignment="1">
      <alignment horizontal="center" vertical="center"/>
    </xf>
    <xf numFmtId="0" fontId="17" fillId="0" borderId="0" xfId="4" applyFont="1" applyAlignment="1">
      <alignment vertical="top" wrapText="1"/>
    </xf>
    <xf numFmtId="166" fontId="19" fillId="0" borderId="0" xfId="0" applyNumberFormat="1" applyFont="1" applyAlignment="1">
      <alignment horizontal="left" vertical="top" wrapText="1"/>
    </xf>
    <xf numFmtId="173" fontId="19" fillId="0" borderId="0" xfId="0" applyNumberFormat="1" applyFont="1" applyAlignment="1">
      <alignment horizontal="left" vertical="top" wrapText="1"/>
    </xf>
    <xf numFmtId="3" fontId="19" fillId="0" borderId="0" xfId="0" applyNumberFormat="1" applyFont="1" applyAlignment="1">
      <alignment horizontal="left" vertical="top" wrapText="1"/>
    </xf>
    <xf numFmtId="0" fontId="17" fillId="0" borderId="0" xfId="0" applyFont="1" applyAlignment="1">
      <alignment horizontal="left" vertical="top"/>
    </xf>
    <xf numFmtId="0" fontId="22" fillId="4" borderId="6" xfId="0" applyFont="1" applyFill="1" applyBorder="1" applyAlignment="1">
      <alignment horizontal="center" vertical="center" wrapText="1"/>
    </xf>
    <xf numFmtId="0" fontId="17" fillId="4" borderId="6" xfId="0" applyFont="1" applyFill="1" applyBorder="1" applyAlignment="1">
      <alignment horizontal="left" vertical="center" wrapText="1"/>
    </xf>
    <xf numFmtId="0" fontId="19" fillId="0" borderId="22" xfId="0" applyFont="1" applyBorder="1" applyAlignment="1">
      <alignment horizontal="left" vertical="top"/>
    </xf>
    <xf numFmtId="0" fontId="19" fillId="0" borderId="0" xfId="7" applyFont="1" applyAlignment="1">
      <alignment horizontal="left" vertical="top" wrapText="1"/>
    </xf>
    <xf numFmtId="0" fontId="17" fillId="4" borderId="6" xfId="0" applyFont="1" applyFill="1" applyBorder="1" applyAlignment="1">
      <alignment horizontal="right" vertical="center"/>
    </xf>
    <xf numFmtId="0" fontId="20" fillId="0" borderId="0" xfId="0" applyFont="1" applyAlignment="1">
      <alignment horizontal="left" vertical="top" wrapText="1"/>
    </xf>
    <xf numFmtId="0" fontId="17" fillId="0" borderId="0" xfId="7" applyFont="1" applyAlignment="1">
      <alignment horizontal="left" vertical="top" wrapText="1"/>
    </xf>
    <xf numFmtId="0" fontId="19" fillId="0" borderId="0" xfId="7" applyFont="1" applyAlignment="1">
      <alignment vertical="top" wrapText="1"/>
    </xf>
    <xf numFmtId="0" fontId="17" fillId="0" borderId="0" xfId="7" applyFont="1" applyAlignment="1">
      <alignment horizontal="left" vertical="top"/>
    </xf>
    <xf numFmtId="0" fontId="17" fillId="4" borderId="6" xfId="0" applyFont="1" applyFill="1" applyBorder="1" applyAlignment="1">
      <alignment horizontal="right" vertical="center" wrapText="1"/>
    </xf>
    <xf numFmtId="0" fontId="19" fillId="0" borderId="0" xfId="7" applyFont="1" applyAlignment="1">
      <alignment horizontal="left" vertical="top"/>
    </xf>
    <xf numFmtId="49" fontId="19" fillId="0" borderId="0" xfId="3" applyNumberFormat="1" applyFont="1" applyFill="1" applyBorder="1" applyAlignment="1">
      <alignment horizontal="left" vertical="top"/>
    </xf>
    <xf numFmtId="0" fontId="20" fillId="0" borderId="0" xfId="7" applyFont="1" applyAlignment="1">
      <alignment horizontal="left" vertical="top" wrapText="1"/>
    </xf>
    <xf numFmtId="0" fontId="19" fillId="0" borderId="0" xfId="0" applyFont="1" applyAlignment="1">
      <alignment horizontal="left" vertical="center"/>
    </xf>
    <xf numFmtId="0" fontId="17" fillId="0" borderId="0" xfId="0" applyFont="1" applyAlignment="1">
      <alignment horizontal="left"/>
    </xf>
    <xf numFmtId="0" fontId="17" fillId="2" borderId="6" xfId="0" applyFont="1" applyFill="1" applyBorder="1" applyAlignment="1">
      <alignment horizontal="center" vertical="center"/>
    </xf>
    <xf numFmtId="0" fontId="19" fillId="0" borderId="0" xfId="0" applyFont="1" applyAlignment="1">
      <alignment vertical="top" wrapText="1"/>
    </xf>
    <xf numFmtId="0" fontId="19" fillId="0" borderId="0" xfId="0" applyFont="1" applyAlignment="1">
      <alignment vertical="top"/>
    </xf>
    <xf numFmtId="0" fontId="16" fillId="6" borderId="0" xfId="0" applyFont="1" applyFill="1" applyAlignment="1">
      <alignment horizontal="center" vertical="center" wrapText="1"/>
    </xf>
  </cellXfs>
  <cellStyles count="12">
    <cellStyle name="Comma" xfId="3" builtinId="3"/>
    <cellStyle name="Comma 19" xfId="8" xr:uid="{90683164-DF48-4BA7-AC6D-2529EE3B2CD7}"/>
    <cellStyle name="Comma 19 2" xfId="10" xr:uid="{9C2E5A72-48F5-40C3-8502-B202AD287C26}"/>
    <cellStyle name="Comma 2" xfId="5" xr:uid="{7940B049-D773-40E7-BC74-210341F0470F}"/>
    <cellStyle name="Comma 2 2" xfId="11" xr:uid="{86E48DD2-5AEA-4EBD-9034-AF20207BE37C}"/>
    <cellStyle name="Comma 3 2" xfId="6" xr:uid="{FB126653-4417-495A-ABEB-357AA3652644}"/>
    <cellStyle name="Hyperlink" xfId="2" builtinId="8"/>
    <cellStyle name="Normal" xfId="0" builtinId="0"/>
    <cellStyle name="Normal 2" xfId="4" xr:uid="{00000000-0005-0000-0000-000003000000}"/>
    <cellStyle name="Normal 4 2" xfId="7" xr:uid="{74EAAF37-4A4D-429E-BEB0-D1A6FFAC2B46}"/>
    <cellStyle name="Normal 4 2 2" xfId="9" xr:uid="{A78F2896-C6A6-404D-8287-864E792C67E3}"/>
    <cellStyle name="Percent" xfId="1" builtinId="5"/>
  </cellStyles>
  <dxfs count="0"/>
  <tableStyles count="0" defaultTableStyle="TableStyleMedium2" defaultPivotStyle="PivotStyleLight16"/>
  <colors>
    <mruColors>
      <color rgb="FFCDC8B4"/>
      <color rgb="FF968C73"/>
      <color rgb="FFF8F8F8"/>
      <color rgb="FFDDEBF7"/>
      <color rgb="FFF1E9D8"/>
      <color rgb="FF0069FA"/>
      <color rgb="FF002346"/>
      <color rgb="FF003778"/>
      <color rgb="FFB9C8E6"/>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33"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3.xml.rels><?xml version="1.0" encoding="UTF-8" standalone="yes"?>
<Relationships xmlns="http://schemas.openxmlformats.org/package/2006/relationships"><Relationship Id="rId2" Type="http://schemas.openxmlformats.org/officeDocument/2006/relationships/hyperlink" Target="#'Table of contents'!A1"/><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hyperlink" Target="#'Table of contents'!A1"/><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6.xml.rels><?xml version="1.0" encoding="UTF-8" standalone="yes"?>
<Relationships xmlns="http://schemas.openxmlformats.org/package/2006/relationships"><Relationship Id="rId2" Type="http://schemas.openxmlformats.org/officeDocument/2006/relationships/hyperlink" Target="#'Table of contents'!A1"/><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Table of contents'!A1"/><Relationship Id="rId1" Type="http://schemas.openxmlformats.org/officeDocument/2006/relationships/hyperlink" Target="#Index!A1"/></Relationships>
</file>

<file path=xl/drawings/_rels/drawing8.xml.rels><?xml version="1.0" encoding="UTF-8" standalone="yes"?>
<Relationships xmlns="http://schemas.openxmlformats.org/package/2006/relationships"><Relationship Id="rId2" Type="http://schemas.openxmlformats.org/officeDocument/2006/relationships/hyperlink" Target="#'Table of contents'!A1"/><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hyperlink" Target="#'Table of contents'!A1"/><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hyperlink" Target="#'Table of contents'!A1"/><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hyperlink" Target="#'Table of contents'!A1"/><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hyperlink" Target="#'Table of contents'!A1"/><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hyperlink" Target="#'Table of contents'!A1"/><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_rels/drawing15.xml.rels><?xml version="1.0" encoding="UTF-8" standalone="yes"?>
<Relationships xmlns="http://schemas.openxmlformats.org/package/2006/relationships"><Relationship Id="rId2" Type="http://schemas.openxmlformats.org/officeDocument/2006/relationships/hyperlink" Target="#'Table of contents'!A1"/><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3" Type="http://schemas.openxmlformats.org/officeDocument/2006/relationships/hyperlink" Target="#'Table of contents'!A1"/><Relationship Id="rId2" Type="http://schemas.openxmlformats.org/officeDocument/2006/relationships/image" Target="../media/image1.png"/><Relationship Id="rId1" Type="http://schemas.openxmlformats.org/officeDocument/2006/relationships/hyperlink" Target="#Index!A1"/></Relationships>
</file>

<file path=xl/drawings/_rels/drawing17.xml.rels><?xml version="1.0" encoding="UTF-8" standalone="yes"?>
<Relationships xmlns="http://schemas.openxmlformats.org/package/2006/relationships"><Relationship Id="rId2" Type="http://schemas.openxmlformats.org/officeDocument/2006/relationships/hyperlink" Target="#'Table of contents'!A1"/><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hyperlink" Target="#'Table of contents'!A1"/><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able of contents'!A1"/><Relationship Id="rId1" Type="http://schemas.openxmlformats.org/officeDocument/2006/relationships/hyperlink" Target="#Index!A1"/><Relationship Id="rId4" Type="http://schemas.openxmlformats.org/officeDocument/2006/relationships/image" Target="../media/image1.png"/></Relationships>
</file>

<file path=xl/drawings/_rels/drawing20.xml.rels><?xml version="1.0" encoding="UTF-8" standalone="yes"?>
<Relationships xmlns="http://schemas.openxmlformats.org/package/2006/relationships"><Relationship Id="rId3" Type="http://schemas.openxmlformats.org/officeDocument/2006/relationships/hyperlink" Target="#'Table of contents'!A1"/><Relationship Id="rId2" Type="http://schemas.openxmlformats.org/officeDocument/2006/relationships/image" Target="../media/image1.png"/><Relationship Id="rId1" Type="http://schemas.openxmlformats.org/officeDocument/2006/relationships/hyperlink" Target="#Index!A1"/></Relationships>
</file>

<file path=xl/drawings/_rels/drawing21.xml.rels><?xml version="1.0" encoding="UTF-8" standalone="yes"?>
<Relationships xmlns="http://schemas.openxmlformats.org/package/2006/relationships"><Relationship Id="rId2" Type="http://schemas.openxmlformats.org/officeDocument/2006/relationships/hyperlink" Target="#'Table of contents'!A1"/><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hyperlink" Target="#'Table of contents'!A1"/><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hyperlink" Target="#'Table of contents'!A1"/><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able of contents'!A1"/></Relationships>
</file>

<file path=xl/drawings/drawing1.xml><?xml version="1.0" encoding="utf-8"?>
<xdr:wsDr xmlns:xdr="http://schemas.openxmlformats.org/drawingml/2006/spreadsheetDrawing" xmlns:a="http://schemas.openxmlformats.org/drawingml/2006/main">
  <xdr:twoCellAnchor editAs="oneCell">
    <xdr:from>
      <xdr:col>1</xdr:col>
      <xdr:colOff>16422</xdr:colOff>
      <xdr:row>0</xdr:row>
      <xdr:rowOff>164224</xdr:rowOff>
    </xdr:from>
    <xdr:to>
      <xdr:col>1</xdr:col>
      <xdr:colOff>1934490</xdr:colOff>
      <xdr:row>1</xdr:row>
      <xdr:rowOff>160459</xdr:rowOff>
    </xdr:to>
    <xdr:pic>
      <xdr:nvPicPr>
        <xdr:cNvPr id="3" name="Danske_Bank_Logo">
          <a:extLst>
            <a:ext uri="{FF2B5EF4-FFF2-40B4-BE49-F238E27FC236}">
              <a16:creationId xmlns:a16="http://schemas.microsoft.com/office/drawing/2014/main" id="{EFC5B232-13CB-4FD6-9078-AAFAB4603FF8}"/>
            </a:ext>
          </a:extLst>
        </xdr:cNvPr>
        <xdr:cNvPicPr>
          <a:picLocks noChangeAspect="1"/>
        </xdr:cNvPicPr>
      </xdr:nvPicPr>
      <xdr:blipFill>
        <a:blip xmlns:r="http://schemas.openxmlformats.org/officeDocument/2006/relationships" r:embed="rId1"/>
        <a:stretch>
          <a:fillRect/>
        </a:stretch>
      </xdr:blipFill>
      <xdr:spPr>
        <a:xfrm>
          <a:off x="328448" y="164224"/>
          <a:ext cx="1911718" cy="1835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6130</xdr:colOff>
      <xdr:row>1</xdr:row>
      <xdr:rowOff>2105</xdr:rowOff>
    </xdr:from>
    <xdr:to>
      <xdr:col>13</xdr:col>
      <xdr:colOff>437727</xdr:colOff>
      <xdr:row>2</xdr:row>
      <xdr:rowOff>181066</xdr:rowOff>
    </xdr:to>
    <xdr:sp macro="" textlink="">
      <xdr:nvSpPr>
        <xdr:cNvPr id="28" name="Home">
          <a:hlinkClick xmlns:r="http://schemas.openxmlformats.org/officeDocument/2006/relationships" r:id="rId1"/>
          <a:extLst>
            <a:ext uri="{FF2B5EF4-FFF2-40B4-BE49-F238E27FC236}">
              <a16:creationId xmlns:a16="http://schemas.microsoft.com/office/drawing/2014/main" id="{5036E2D9-948B-430B-B433-AC33923BB6E9}"/>
            </a:ext>
          </a:extLst>
        </xdr:cNvPr>
        <xdr:cNvSpPr>
          <a:spLocks noChangeAspect="1" noEditPoints="1"/>
        </xdr:cNvSpPr>
      </xdr:nvSpPr>
      <xdr:spPr bwMode="auto">
        <a:xfrm>
          <a:off x="17544613" y="186635"/>
          <a:ext cx="431597" cy="363491"/>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2</xdr:col>
      <xdr:colOff>482968</xdr:colOff>
      <xdr:row>2</xdr:row>
      <xdr:rowOff>6350</xdr:rowOff>
    </xdr:to>
    <xdr:pic>
      <xdr:nvPicPr>
        <xdr:cNvPr id="3" name="Danske_Bank_Logo">
          <a:extLst>
            <a:ext uri="{FF2B5EF4-FFF2-40B4-BE49-F238E27FC236}">
              <a16:creationId xmlns:a16="http://schemas.microsoft.com/office/drawing/2014/main" id="{7C215D90-6701-4FA8-BFC9-B92B3C4F4A31}"/>
            </a:ext>
          </a:extLst>
        </xdr:cNvPr>
        <xdr:cNvPicPr>
          <a:picLocks noChangeAspect="1"/>
        </xdr:cNvPicPr>
      </xdr:nvPicPr>
      <xdr:blipFill>
        <a:blip xmlns:r="http://schemas.openxmlformats.org/officeDocument/2006/relationships" r:embed="rId2"/>
        <a:stretch>
          <a:fillRect/>
        </a:stretch>
      </xdr:blipFill>
      <xdr:spPr>
        <a:xfrm>
          <a:off x="295275" y="190500"/>
          <a:ext cx="1860918" cy="190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829043</xdr:colOff>
      <xdr:row>2</xdr:row>
      <xdr:rowOff>9525</xdr:rowOff>
    </xdr:to>
    <xdr:pic>
      <xdr:nvPicPr>
        <xdr:cNvPr id="6" name="Danske_Bank_Logo">
          <a:extLst>
            <a:ext uri="{FF2B5EF4-FFF2-40B4-BE49-F238E27FC236}">
              <a16:creationId xmlns:a16="http://schemas.microsoft.com/office/drawing/2014/main" id="{B7FF8452-32CF-40FF-9FCD-AEF2383A78CF}"/>
            </a:ext>
          </a:extLst>
        </xdr:cNvPr>
        <xdr:cNvPicPr>
          <a:picLocks noChangeAspect="1"/>
        </xdr:cNvPicPr>
      </xdr:nvPicPr>
      <xdr:blipFill>
        <a:blip xmlns:r="http://schemas.openxmlformats.org/officeDocument/2006/relationships" r:embed="rId1"/>
        <a:stretch>
          <a:fillRect/>
        </a:stretch>
      </xdr:blipFill>
      <xdr:spPr>
        <a:xfrm>
          <a:off x="311150" y="177800"/>
          <a:ext cx="1918068" cy="190500"/>
        </a:xfrm>
        <a:prstGeom prst="rect">
          <a:avLst/>
        </a:prstGeom>
      </xdr:spPr>
    </xdr:pic>
    <xdr:clientData/>
  </xdr:twoCellAnchor>
  <xdr:twoCellAnchor>
    <xdr:from>
      <xdr:col>4</xdr:col>
      <xdr:colOff>6350</xdr:colOff>
      <xdr:row>1</xdr:row>
      <xdr:rowOff>12862</xdr:rowOff>
    </xdr:from>
    <xdr:to>
      <xdr:col>4</xdr:col>
      <xdr:colOff>437947</xdr:colOff>
      <xdr:row>2</xdr:row>
      <xdr:rowOff>182976</xdr:rowOff>
    </xdr:to>
    <xdr:sp macro="" textlink="">
      <xdr:nvSpPr>
        <xdr:cNvPr id="17" name="Home">
          <a:hlinkClick xmlns:r="http://schemas.openxmlformats.org/officeDocument/2006/relationships" r:id="rId2"/>
          <a:extLst>
            <a:ext uri="{FF2B5EF4-FFF2-40B4-BE49-F238E27FC236}">
              <a16:creationId xmlns:a16="http://schemas.microsoft.com/office/drawing/2014/main" id="{13D6E468-48B4-4145-B059-C1D461BE52DB}"/>
            </a:ext>
          </a:extLst>
        </xdr:cNvPr>
        <xdr:cNvSpPr>
          <a:spLocks noChangeAspect="1" noEditPoints="1"/>
        </xdr:cNvSpPr>
      </xdr:nvSpPr>
      <xdr:spPr bwMode="auto">
        <a:xfrm>
          <a:off x="15451504" y="198477"/>
          <a:ext cx="431597" cy="355730"/>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1911718</xdr:colOff>
      <xdr:row>2</xdr:row>
      <xdr:rowOff>6350</xdr:rowOff>
    </xdr:to>
    <xdr:pic>
      <xdr:nvPicPr>
        <xdr:cNvPr id="3" name="Danske_Bank_Logo">
          <a:extLst>
            <a:ext uri="{FF2B5EF4-FFF2-40B4-BE49-F238E27FC236}">
              <a16:creationId xmlns:a16="http://schemas.microsoft.com/office/drawing/2014/main" id="{A39A24D2-9900-4509-9B5D-6E9C9DA0BCF8}"/>
            </a:ext>
          </a:extLst>
        </xdr:cNvPr>
        <xdr:cNvPicPr>
          <a:picLocks noChangeAspect="1"/>
        </xdr:cNvPicPr>
      </xdr:nvPicPr>
      <xdr:blipFill>
        <a:blip xmlns:r="http://schemas.openxmlformats.org/officeDocument/2006/relationships" r:embed="rId1"/>
        <a:stretch>
          <a:fillRect/>
        </a:stretch>
      </xdr:blipFill>
      <xdr:spPr>
        <a:xfrm>
          <a:off x="311150" y="196850"/>
          <a:ext cx="1918068" cy="190500"/>
        </a:xfrm>
        <a:prstGeom prst="rect">
          <a:avLst/>
        </a:prstGeom>
      </xdr:spPr>
    </xdr:pic>
    <xdr:clientData/>
  </xdr:twoCellAnchor>
  <xdr:twoCellAnchor>
    <xdr:from>
      <xdr:col>9</xdr:col>
      <xdr:colOff>3110</xdr:colOff>
      <xdr:row>1</xdr:row>
      <xdr:rowOff>12576</xdr:rowOff>
    </xdr:from>
    <xdr:to>
      <xdr:col>9</xdr:col>
      <xdr:colOff>434707</xdr:colOff>
      <xdr:row>2</xdr:row>
      <xdr:rowOff>182112</xdr:rowOff>
    </xdr:to>
    <xdr:sp macro="" textlink="">
      <xdr:nvSpPr>
        <xdr:cNvPr id="36" name="Home">
          <a:hlinkClick xmlns:r="http://schemas.openxmlformats.org/officeDocument/2006/relationships" r:id="rId2"/>
          <a:extLst>
            <a:ext uri="{FF2B5EF4-FFF2-40B4-BE49-F238E27FC236}">
              <a16:creationId xmlns:a16="http://schemas.microsoft.com/office/drawing/2014/main" id="{FA7E678F-95AB-4585-B02F-AEDD9C64CF93}"/>
            </a:ext>
          </a:extLst>
        </xdr:cNvPr>
        <xdr:cNvSpPr>
          <a:spLocks noChangeAspect="1" noEditPoints="1"/>
        </xdr:cNvSpPr>
      </xdr:nvSpPr>
      <xdr:spPr bwMode="auto">
        <a:xfrm>
          <a:off x="21084454" y="196349"/>
          <a:ext cx="431597" cy="353308"/>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3161</xdr:colOff>
      <xdr:row>1</xdr:row>
      <xdr:rowOff>20636</xdr:rowOff>
    </xdr:from>
    <xdr:to>
      <xdr:col>7</xdr:col>
      <xdr:colOff>435161</xdr:colOff>
      <xdr:row>2</xdr:row>
      <xdr:rowOff>180489</xdr:rowOff>
    </xdr:to>
    <xdr:sp macro="" textlink="">
      <xdr:nvSpPr>
        <xdr:cNvPr id="66" name="Home">
          <a:hlinkClick xmlns:r="http://schemas.openxmlformats.org/officeDocument/2006/relationships" r:id="rId1"/>
          <a:extLst>
            <a:ext uri="{FF2B5EF4-FFF2-40B4-BE49-F238E27FC236}">
              <a16:creationId xmlns:a16="http://schemas.microsoft.com/office/drawing/2014/main" id="{19300984-0206-4838-8E8A-489BFF9CEFD3}"/>
            </a:ext>
          </a:extLst>
        </xdr:cNvPr>
        <xdr:cNvSpPr>
          <a:spLocks noChangeAspect="1" noEditPoints="1"/>
        </xdr:cNvSpPr>
      </xdr:nvSpPr>
      <xdr:spPr bwMode="auto">
        <a:xfrm>
          <a:off x="12417411" y="204786"/>
          <a:ext cx="432000" cy="344003"/>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1911718</xdr:colOff>
      <xdr:row>2</xdr:row>
      <xdr:rowOff>11737</xdr:rowOff>
    </xdr:to>
    <xdr:pic>
      <xdr:nvPicPr>
        <xdr:cNvPr id="4" name="Danske_Bank_Logo">
          <a:extLst>
            <a:ext uri="{FF2B5EF4-FFF2-40B4-BE49-F238E27FC236}">
              <a16:creationId xmlns:a16="http://schemas.microsoft.com/office/drawing/2014/main" id="{7C0EF695-D3AB-422B-AE8D-B1DDF4178331}"/>
            </a:ext>
          </a:extLst>
        </xdr:cNvPr>
        <xdr:cNvPicPr>
          <a:picLocks noChangeAspect="1"/>
        </xdr:cNvPicPr>
      </xdr:nvPicPr>
      <xdr:blipFill>
        <a:blip xmlns:r="http://schemas.openxmlformats.org/officeDocument/2006/relationships" r:embed="rId2"/>
        <a:stretch>
          <a:fillRect/>
        </a:stretch>
      </xdr:blipFill>
      <xdr:spPr>
        <a:xfrm>
          <a:off x="311150" y="196850"/>
          <a:ext cx="1918068" cy="1905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1914893</xdr:colOff>
      <xdr:row>2</xdr:row>
      <xdr:rowOff>8107</xdr:rowOff>
    </xdr:to>
    <xdr:pic>
      <xdr:nvPicPr>
        <xdr:cNvPr id="2" name="Danske_Bank_Logo">
          <a:extLst>
            <a:ext uri="{FF2B5EF4-FFF2-40B4-BE49-F238E27FC236}">
              <a16:creationId xmlns:a16="http://schemas.microsoft.com/office/drawing/2014/main" id="{91CF6374-6B2F-421C-A4BD-ADBE184B6AFA}"/>
            </a:ext>
          </a:extLst>
        </xdr:cNvPr>
        <xdr:cNvPicPr>
          <a:picLocks noChangeAspect="1"/>
        </xdr:cNvPicPr>
      </xdr:nvPicPr>
      <xdr:blipFill>
        <a:blip xmlns:r="http://schemas.openxmlformats.org/officeDocument/2006/relationships" r:embed="rId1"/>
        <a:stretch>
          <a:fillRect/>
        </a:stretch>
      </xdr:blipFill>
      <xdr:spPr>
        <a:xfrm>
          <a:off x="311150" y="196850"/>
          <a:ext cx="1918068" cy="190500"/>
        </a:xfrm>
        <a:prstGeom prst="rect">
          <a:avLst/>
        </a:prstGeom>
      </xdr:spPr>
    </xdr:pic>
    <xdr:clientData/>
  </xdr:twoCellAnchor>
  <xdr:twoCellAnchor>
    <xdr:from>
      <xdr:col>7</xdr:col>
      <xdr:colOff>3208</xdr:colOff>
      <xdr:row>1</xdr:row>
      <xdr:rowOff>2104</xdr:rowOff>
    </xdr:from>
    <xdr:to>
      <xdr:col>7</xdr:col>
      <xdr:colOff>434805</xdr:colOff>
      <xdr:row>2</xdr:row>
      <xdr:rowOff>180369</xdr:rowOff>
    </xdr:to>
    <xdr:sp macro="" textlink="">
      <xdr:nvSpPr>
        <xdr:cNvPr id="57" name="Home">
          <a:hlinkClick xmlns:r="http://schemas.openxmlformats.org/officeDocument/2006/relationships" r:id="rId2"/>
          <a:extLst>
            <a:ext uri="{FF2B5EF4-FFF2-40B4-BE49-F238E27FC236}">
              <a16:creationId xmlns:a16="http://schemas.microsoft.com/office/drawing/2014/main" id="{90DA82D3-642E-46B2-8C99-86654CACF58E}"/>
            </a:ext>
          </a:extLst>
        </xdr:cNvPr>
        <xdr:cNvSpPr>
          <a:spLocks noChangeAspect="1" noEditPoints="1"/>
        </xdr:cNvSpPr>
      </xdr:nvSpPr>
      <xdr:spPr bwMode="auto">
        <a:xfrm>
          <a:off x="12417458" y="186254"/>
          <a:ext cx="431597" cy="362415"/>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26</xdr:col>
      <xdr:colOff>0</xdr:colOff>
      <xdr:row>0</xdr:row>
      <xdr:rowOff>47625</xdr:rowOff>
    </xdr:from>
    <xdr:to>
      <xdr:col>26</xdr:col>
      <xdr:colOff>0</xdr:colOff>
      <xdr:row>2</xdr:row>
      <xdr:rowOff>135675</xdr:rowOff>
    </xdr:to>
    <xdr:sp macro="[0]!bbbb" textlink="">
      <xdr:nvSpPr>
        <xdr:cNvPr id="2" name="Home unselected">
          <a:hlinkClick xmlns:r="http://schemas.openxmlformats.org/officeDocument/2006/relationships" r:id="rId1"/>
          <a:extLst>
            <a:ext uri="{FF2B5EF4-FFF2-40B4-BE49-F238E27FC236}">
              <a16:creationId xmlns:a16="http://schemas.microsoft.com/office/drawing/2014/main" id="{0B0B1483-6901-4970-A0FB-658731532805}"/>
            </a:ext>
          </a:extLst>
        </xdr:cNvPr>
        <xdr:cNvSpPr>
          <a:spLocks noChangeAspect="1" noEditPoints="1"/>
        </xdr:cNvSpPr>
      </xdr:nvSpPr>
      <xdr:spPr bwMode="auto">
        <a:xfrm>
          <a:off x="19535775" y="44450"/>
          <a:ext cx="0" cy="434125"/>
        </a:xfrm>
        <a:custGeom>
          <a:avLst/>
          <a:gdLst>
            <a:gd name="T0" fmla="*/ 489 w 495"/>
            <a:gd name="T1" fmla="*/ 195 h 522"/>
            <a:gd name="T2" fmla="*/ 440 w 495"/>
            <a:gd name="T3" fmla="*/ 154 h 522"/>
            <a:gd name="T4" fmla="*/ 440 w 495"/>
            <a:gd name="T5" fmla="*/ 41 h 522"/>
            <a:gd name="T6" fmla="*/ 426 w 495"/>
            <a:gd name="T7" fmla="*/ 27 h 522"/>
            <a:gd name="T8" fmla="*/ 344 w 495"/>
            <a:gd name="T9" fmla="*/ 27 h 522"/>
            <a:gd name="T10" fmla="*/ 330 w 495"/>
            <a:gd name="T11" fmla="*/ 41 h 522"/>
            <a:gd name="T12" fmla="*/ 330 w 495"/>
            <a:gd name="T13" fmla="*/ 63 h 522"/>
            <a:gd name="T14" fmla="*/ 256 w 495"/>
            <a:gd name="T15" fmla="*/ 2 h 522"/>
            <a:gd name="T16" fmla="*/ 239 w 495"/>
            <a:gd name="T17" fmla="*/ 2 h 522"/>
            <a:gd name="T18" fmla="*/ 5 w 495"/>
            <a:gd name="T19" fmla="*/ 195 h 522"/>
            <a:gd name="T20" fmla="*/ 0 w 495"/>
            <a:gd name="T21" fmla="*/ 206 h 522"/>
            <a:gd name="T22" fmla="*/ 0 w 495"/>
            <a:gd name="T23" fmla="*/ 508 h 522"/>
            <a:gd name="T24" fmla="*/ 14 w 495"/>
            <a:gd name="T25" fmla="*/ 522 h 522"/>
            <a:gd name="T26" fmla="*/ 481 w 495"/>
            <a:gd name="T27" fmla="*/ 522 h 522"/>
            <a:gd name="T28" fmla="*/ 495 w 495"/>
            <a:gd name="T29" fmla="*/ 508 h 522"/>
            <a:gd name="T30" fmla="*/ 495 w 495"/>
            <a:gd name="T31" fmla="*/ 206 h 522"/>
            <a:gd name="T32" fmla="*/ 489 w 495"/>
            <a:gd name="T33" fmla="*/ 195 h 522"/>
            <a:gd name="T34" fmla="*/ 467 w 495"/>
            <a:gd name="T35" fmla="*/ 495 h 522"/>
            <a:gd name="T36" fmla="*/ 316 w 495"/>
            <a:gd name="T37" fmla="*/ 495 h 522"/>
            <a:gd name="T38" fmla="*/ 316 w 495"/>
            <a:gd name="T39" fmla="*/ 316 h 522"/>
            <a:gd name="T40" fmla="*/ 302 w 495"/>
            <a:gd name="T41" fmla="*/ 302 h 522"/>
            <a:gd name="T42" fmla="*/ 192 w 495"/>
            <a:gd name="T43" fmla="*/ 302 h 522"/>
            <a:gd name="T44" fmla="*/ 179 w 495"/>
            <a:gd name="T45" fmla="*/ 316 h 522"/>
            <a:gd name="T46" fmla="*/ 179 w 495"/>
            <a:gd name="T47" fmla="*/ 495 h 522"/>
            <a:gd name="T48" fmla="*/ 27 w 495"/>
            <a:gd name="T49" fmla="*/ 495 h 522"/>
            <a:gd name="T50" fmla="*/ 27 w 495"/>
            <a:gd name="T51" fmla="*/ 211 h 522"/>
            <a:gd name="T52" fmla="*/ 247 w 495"/>
            <a:gd name="T53" fmla="*/ 30 h 522"/>
            <a:gd name="T54" fmla="*/ 335 w 495"/>
            <a:gd name="T55" fmla="*/ 101 h 522"/>
            <a:gd name="T56" fmla="*/ 349 w 495"/>
            <a:gd name="T57" fmla="*/ 104 h 522"/>
            <a:gd name="T58" fmla="*/ 357 w 495"/>
            <a:gd name="T59" fmla="*/ 93 h 522"/>
            <a:gd name="T60" fmla="*/ 357 w 495"/>
            <a:gd name="T61" fmla="*/ 55 h 522"/>
            <a:gd name="T62" fmla="*/ 412 w 495"/>
            <a:gd name="T63" fmla="*/ 55 h 522"/>
            <a:gd name="T64" fmla="*/ 412 w 495"/>
            <a:gd name="T65" fmla="*/ 162 h 522"/>
            <a:gd name="T66" fmla="*/ 418 w 495"/>
            <a:gd name="T67" fmla="*/ 173 h 522"/>
            <a:gd name="T68" fmla="*/ 467 w 495"/>
            <a:gd name="T69" fmla="*/ 211 h 522"/>
            <a:gd name="T70" fmla="*/ 467 w 495"/>
            <a:gd name="T71" fmla="*/ 495 h 52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495" h="522">
              <a:moveTo>
                <a:pt x="489" y="195"/>
              </a:moveTo>
              <a:cubicBezTo>
                <a:pt x="440" y="154"/>
                <a:pt x="440" y="154"/>
                <a:pt x="440" y="154"/>
              </a:cubicBezTo>
              <a:cubicBezTo>
                <a:pt x="440" y="41"/>
                <a:pt x="440" y="41"/>
                <a:pt x="440" y="41"/>
              </a:cubicBezTo>
              <a:cubicBezTo>
                <a:pt x="440" y="33"/>
                <a:pt x="434" y="27"/>
                <a:pt x="426" y="27"/>
              </a:cubicBezTo>
              <a:cubicBezTo>
                <a:pt x="344" y="27"/>
                <a:pt x="344" y="27"/>
                <a:pt x="344" y="27"/>
              </a:cubicBezTo>
              <a:cubicBezTo>
                <a:pt x="335" y="27"/>
                <a:pt x="330" y="33"/>
                <a:pt x="330" y="41"/>
              </a:cubicBezTo>
              <a:cubicBezTo>
                <a:pt x="330" y="63"/>
                <a:pt x="330" y="63"/>
                <a:pt x="330" y="63"/>
              </a:cubicBezTo>
              <a:cubicBezTo>
                <a:pt x="256" y="2"/>
                <a:pt x="256" y="2"/>
                <a:pt x="256" y="2"/>
              </a:cubicBezTo>
              <a:cubicBezTo>
                <a:pt x="250" y="0"/>
                <a:pt x="245" y="0"/>
                <a:pt x="239" y="2"/>
              </a:cubicBezTo>
              <a:cubicBezTo>
                <a:pt x="5" y="195"/>
                <a:pt x="5" y="195"/>
                <a:pt x="5" y="195"/>
              </a:cubicBezTo>
              <a:cubicBezTo>
                <a:pt x="3" y="198"/>
                <a:pt x="0" y="203"/>
                <a:pt x="0" y="206"/>
              </a:cubicBezTo>
              <a:cubicBezTo>
                <a:pt x="0" y="508"/>
                <a:pt x="0" y="508"/>
                <a:pt x="0" y="508"/>
              </a:cubicBezTo>
              <a:cubicBezTo>
                <a:pt x="0" y="517"/>
                <a:pt x="5" y="522"/>
                <a:pt x="14" y="522"/>
              </a:cubicBezTo>
              <a:cubicBezTo>
                <a:pt x="481" y="522"/>
                <a:pt x="481" y="522"/>
                <a:pt x="481" y="522"/>
              </a:cubicBezTo>
              <a:cubicBezTo>
                <a:pt x="489" y="522"/>
                <a:pt x="495" y="517"/>
                <a:pt x="495" y="508"/>
              </a:cubicBezTo>
              <a:cubicBezTo>
                <a:pt x="495" y="206"/>
                <a:pt x="495" y="206"/>
                <a:pt x="495" y="206"/>
              </a:cubicBezTo>
              <a:cubicBezTo>
                <a:pt x="495" y="200"/>
                <a:pt x="492" y="198"/>
                <a:pt x="489" y="195"/>
              </a:cubicBezTo>
              <a:close/>
              <a:moveTo>
                <a:pt x="467" y="495"/>
              </a:moveTo>
              <a:cubicBezTo>
                <a:pt x="316" y="495"/>
                <a:pt x="316" y="495"/>
                <a:pt x="316" y="495"/>
              </a:cubicBezTo>
              <a:cubicBezTo>
                <a:pt x="316" y="316"/>
                <a:pt x="316" y="316"/>
                <a:pt x="316" y="316"/>
              </a:cubicBezTo>
              <a:cubicBezTo>
                <a:pt x="316" y="308"/>
                <a:pt x="311" y="302"/>
                <a:pt x="302" y="302"/>
              </a:cubicBezTo>
              <a:cubicBezTo>
                <a:pt x="192" y="302"/>
                <a:pt x="192" y="302"/>
                <a:pt x="192" y="302"/>
              </a:cubicBezTo>
              <a:cubicBezTo>
                <a:pt x="184" y="302"/>
                <a:pt x="179" y="308"/>
                <a:pt x="179" y="316"/>
              </a:cubicBezTo>
              <a:cubicBezTo>
                <a:pt x="179" y="495"/>
                <a:pt x="179" y="495"/>
                <a:pt x="179" y="495"/>
              </a:cubicBezTo>
              <a:cubicBezTo>
                <a:pt x="27" y="495"/>
                <a:pt x="27" y="495"/>
                <a:pt x="27" y="495"/>
              </a:cubicBezTo>
              <a:cubicBezTo>
                <a:pt x="27" y="211"/>
                <a:pt x="27" y="211"/>
                <a:pt x="27" y="211"/>
              </a:cubicBezTo>
              <a:cubicBezTo>
                <a:pt x="247" y="30"/>
                <a:pt x="247" y="30"/>
                <a:pt x="247" y="30"/>
              </a:cubicBezTo>
              <a:cubicBezTo>
                <a:pt x="335" y="101"/>
                <a:pt x="335" y="101"/>
                <a:pt x="335" y="101"/>
              </a:cubicBezTo>
              <a:cubicBezTo>
                <a:pt x="338" y="104"/>
                <a:pt x="346" y="104"/>
                <a:pt x="349" y="104"/>
              </a:cubicBezTo>
              <a:cubicBezTo>
                <a:pt x="355" y="101"/>
                <a:pt x="357" y="99"/>
                <a:pt x="357" y="93"/>
              </a:cubicBezTo>
              <a:cubicBezTo>
                <a:pt x="357" y="55"/>
                <a:pt x="357" y="55"/>
                <a:pt x="357" y="55"/>
              </a:cubicBezTo>
              <a:cubicBezTo>
                <a:pt x="412" y="55"/>
                <a:pt x="412" y="55"/>
                <a:pt x="412" y="55"/>
              </a:cubicBezTo>
              <a:cubicBezTo>
                <a:pt x="412" y="162"/>
                <a:pt x="412" y="162"/>
                <a:pt x="412" y="162"/>
              </a:cubicBezTo>
              <a:cubicBezTo>
                <a:pt x="412" y="167"/>
                <a:pt x="415" y="170"/>
                <a:pt x="418" y="173"/>
              </a:cubicBezTo>
              <a:cubicBezTo>
                <a:pt x="467" y="211"/>
                <a:pt x="467" y="211"/>
                <a:pt x="467" y="211"/>
              </a:cubicBezTo>
              <a:cubicBezTo>
                <a:pt x="467" y="495"/>
                <a:pt x="467" y="495"/>
                <a:pt x="467" y="495"/>
              </a:cubicBezTo>
              <a:close/>
            </a:path>
          </a:pathLst>
        </a:custGeom>
        <a:solidFill>
          <a:srgbClr val="003755"/>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clientData/>
  </xdr:twoCellAnchor>
  <xdr:twoCellAnchor>
    <xdr:from>
      <xdr:col>25</xdr:col>
      <xdr:colOff>2563</xdr:colOff>
      <xdr:row>0</xdr:row>
      <xdr:rowOff>175325</xdr:rowOff>
    </xdr:from>
    <xdr:to>
      <xdr:col>25</xdr:col>
      <xdr:colOff>434160</xdr:colOff>
      <xdr:row>2</xdr:row>
      <xdr:rowOff>179281</xdr:rowOff>
    </xdr:to>
    <xdr:sp macro="" textlink="">
      <xdr:nvSpPr>
        <xdr:cNvPr id="35" name="Home">
          <a:hlinkClick xmlns:r="http://schemas.openxmlformats.org/officeDocument/2006/relationships" r:id="rId2"/>
          <a:extLst>
            <a:ext uri="{FF2B5EF4-FFF2-40B4-BE49-F238E27FC236}">
              <a16:creationId xmlns:a16="http://schemas.microsoft.com/office/drawing/2014/main" id="{CFB10486-077A-4322-9ADF-A2B417AECDF4}"/>
            </a:ext>
          </a:extLst>
        </xdr:cNvPr>
        <xdr:cNvSpPr>
          <a:spLocks noChangeAspect="1" noEditPoints="1"/>
        </xdr:cNvSpPr>
      </xdr:nvSpPr>
      <xdr:spPr bwMode="auto">
        <a:xfrm>
          <a:off x="23542031" y="175325"/>
          <a:ext cx="431597" cy="373928"/>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1914893</xdr:colOff>
      <xdr:row>2</xdr:row>
      <xdr:rowOff>9525</xdr:rowOff>
    </xdr:to>
    <xdr:pic>
      <xdr:nvPicPr>
        <xdr:cNvPr id="5" name="Danske_Bank_Logo">
          <a:extLst>
            <a:ext uri="{FF2B5EF4-FFF2-40B4-BE49-F238E27FC236}">
              <a16:creationId xmlns:a16="http://schemas.microsoft.com/office/drawing/2014/main" id="{96D60EF5-2869-448B-AA25-DF20D2FB738D}"/>
            </a:ext>
          </a:extLst>
        </xdr:cNvPr>
        <xdr:cNvPicPr>
          <a:picLocks noChangeAspect="1"/>
        </xdr:cNvPicPr>
      </xdr:nvPicPr>
      <xdr:blipFill>
        <a:blip xmlns:r="http://schemas.openxmlformats.org/officeDocument/2006/relationships" r:embed="rId3"/>
        <a:stretch>
          <a:fillRect/>
        </a:stretch>
      </xdr:blipFill>
      <xdr:spPr>
        <a:xfrm>
          <a:off x="311150" y="171450"/>
          <a:ext cx="1918068" cy="1905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1914893</xdr:colOff>
      <xdr:row>2</xdr:row>
      <xdr:rowOff>9525</xdr:rowOff>
    </xdr:to>
    <xdr:pic>
      <xdr:nvPicPr>
        <xdr:cNvPr id="6" name="Danske_Bank_Logo">
          <a:extLst>
            <a:ext uri="{FF2B5EF4-FFF2-40B4-BE49-F238E27FC236}">
              <a16:creationId xmlns:a16="http://schemas.microsoft.com/office/drawing/2014/main" id="{872C546E-FE07-4A9B-AF75-2BDDB05D85C8}"/>
            </a:ext>
          </a:extLst>
        </xdr:cNvPr>
        <xdr:cNvPicPr>
          <a:picLocks noChangeAspect="1"/>
        </xdr:cNvPicPr>
      </xdr:nvPicPr>
      <xdr:blipFill>
        <a:blip xmlns:r="http://schemas.openxmlformats.org/officeDocument/2006/relationships" r:embed="rId1"/>
        <a:stretch>
          <a:fillRect/>
        </a:stretch>
      </xdr:blipFill>
      <xdr:spPr>
        <a:xfrm>
          <a:off x="311150" y="190500"/>
          <a:ext cx="1918068" cy="190500"/>
        </a:xfrm>
        <a:prstGeom prst="rect">
          <a:avLst/>
        </a:prstGeom>
      </xdr:spPr>
    </xdr:pic>
    <xdr:clientData/>
  </xdr:twoCellAnchor>
  <xdr:twoCellAnchor>
    <xdr:from>
      <xdr:col>9</xdr:col>
      <xdr:colOff>5140</xdr:colOff>
      <xdr:row>1</xdr:row>
      <xdr:rowOff>3932</xdr:rowOff>
    </xdr:from>
    <xdr:to>
      <xdr:col>9</xdr:col>
      <xdr:colOff>419267</xdr:colOff>
      <xdr:row>2</xdr:row>
      <xdr:rowOff>179580</xdr:rowOff>
    </xdr:to>
    <xdr:sp macro="" textlink="">
      <xdr:nvSpPr>
        <xdr:cNvPr id="29" name="Home">
          <a:hlinkClick xmlns:r="http://schemas.openxmlformats.org/officeDocument/2006/relationships" r:id="rId2"/>
          <a:extLst>
            <a:ext uri="{FF2B5EF4-FFF2-40B4-BE49-F238E27FC236}">
              <a16:creationId xmlns:a16="http://schemas.microsoft.com/office/drawing/2014/main" id="{2D0B2D0F-AD74-4114-A2F5-9BF672364DFC}"/>
            </a:ext>
          </a:extLst>
        </xdr:cNvPr>
        <xdr:cNvSpPr>
          <a:spLocks noChangeAspect="1" noEditPoints="1"/>
        </xdr:cNvSpPr>
      </xdr:nvSpPr>
      <xdr:spPr bwMode="auto">
        <a:xfrm>
          <a:off x="13899545" y="187880"/>
          <a:ext cx="414127" cy="359597"/>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1914893</xdr:colOff>
      <xdr:row>2</xdr:row>
      <xdr:rowOff>9525</xdr:rowOff>
    </xdr:to>
    <xdr:pic>
      <xdr:nvPicPr>
        <xdr:cNvPr id="5" name="Danske_Bank_Logo">
          <a:extLst>
            <a:ext uri="{FF2B5EF4-FFF2-40B4-BE49-F238E27FC236}">
              <a16:creationId xmlns:a16="http://schemas.microsoft.com/office/drawing/2014/main" id="{44719C56-8864-4461-BF72-1A6E895AB4DA}"/>
            </a:ext>
          </a:extLst>
        </xdr:cNvPr>
        <xdr:cNvPicPr>
          <a:picLocks noChangeAspect="1"/>
        </xdr:cNvPicPr>
      </xdr:nvPicPr>
      <xdr:blipFill>
        <a:blip xmlns:r="http://schemas.openxmlformats.org/officeDocument/2006/relationships" r:embed="rId1"/>
        <a:stretch>
          <a:fillRect/>
        </a:stretch>
      </xdr:blipFill>
      <xdr:spPr>
        <a:xfrm>
          <a:off x="311150" y="184150"/>
          <a:ext cx="1918068" cy="190500"/>
        </a:xfrm>
        <a:prstGeom prst="rect">
          <a:avLst/>
        </a:prstGeom>
      </xdr:spPr>
    </xdr:pic>
    <xdr:clientData/>
  </xdr:twoCellAnchor>
  <xdr:twoCellAnchor>
    <xdr:from>
      <xdr:col>9</xdr:col>
      <xdr:colOff>0</xdr:colOff>
      <xdr:row>0</xdr:row>
      <xdr:rowOff>165154</xdr:rowOff>
    </xdr:from>
    <xdr:to>
      <xdr:col>9</xdr:col>
      <xdr:colOff>431597</xdr:colOff>
      <xdr:row>2</xdr:row>
      <xdr:rowOff>177484</xdr:rowOff>
    </xdr:to>
    <xdr:sp macro="" textlink="">
      <xdr:nvSpPr>
        <xdr:cNvPr id="14" name="Home">
          <a:hlinkClick xmlns:r="http://schemas.openxmlformats.org/officeDocument/2006/relationships" r:id="rId2"/>
          <a:extLst>
            <a:ext uri="{FF2B5EF4-FFF2-40B4-BE49-F238E27FC236}">
              <a16:creationId xmlns:a16="http://schemas.microsoft.com/office/drawing/2014/main" id="{A86D8331-A9C6-45D1-9BA7-ECA8C2973287}"/>
            </a:ext>
          </a:extLst>
        </xdr:cNvPr>
        <xdr:cNvSpPr>
          <a:spLocks noChangeAspect="1" noEditPoints="1"/>
        </xdr:cNvSpPr>
      </xdr:nvSpPr>
      <xdr:spPr bwMode="auto">
        <a:xfrm>
          <a:off x="13889980" y="165154"/>
          <a:ext cx="431597" cy="378875"/>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1911718</xdr:colOff>
      <xdr:row>2</xdr:row>
      <xdr:rowOff>6350</xdr:rowOff>
    </xdr:to>
    <xdr:pic>
      <xdr:nvPicPr>
        <xdr:cNvPr id="4" name="Danske_Bank_Logo">
          <a:extLst>
            <a:ext uri="{FF2B5EF4-FFF2-40B4-BE49-F238E27FC236}">
              <a16:creationId xmlns:a16="http://schemas.microsoft.com/office/drawing/2014/main" id="{EEEEEA1C-1CA2-4623-869B-72E540BAC94F}"/>
            </a:ext>
          </a:extLst>
        </xdr:cNvPr>
        <xdr:cNvPicPr>
          <a:picLocks noChangeAspect="1"/>
        </xdr:cNvPicPr>
      </xdr:nvPicPr>
      <xdr:blipFill>
        <a:blip xmlns:r="http://schemas.openxmlformats.org/officeDocument/2006/relationships" r:embed="rId1"/>
        <a:stretch>
          <a:fillRect/>
        </a:stretch>
      </xdr:blipFill>
      <xdr:spPr>
        <a:xfrm>
          <a:off x="311150" y="184150"/>
          <a:ext cx="1918068" cy="190500"/>
        </a:xfrm>
        <a:prstGeom prst="rect">
          <a:avLst/>
        </a:prstGeom>
      </xdr:spPr>
    </xdr:pic>
    <xdr:clientData/>
  </xdr:twoCellAnchor>
  <xdr:twoCellAnchor>
    <xdr:from>
      <xdr:col>9</xdr:col>
      <xdr:colOff>0</xdr:colOff>
      <xdr:row>1</xdr:row>
      <xdr:rowOff>0</xdr:rowOff>
    </xdr:from>
    <xdr:to>
      <xdr:col>9</xdr:col>
      <xdr:colOff>409221</xdr:colOff>
      <xdr:row>2</xdr:row>
      <xdr:rowOff>176745</xdr:rowOff>
    </xdr:to>
    <xdr:sp macro="" textlink="">
      <xdr:nvSpPr>
        <xdr:cNvPr id="3" name="Home">
          <a:hlinkClick xmlns:r="http://schemas.openxmlformats.org/officeDocument/2006/relationships" r:id="rId2"/>
          <a:extLst>
            <a:ext uri="{FF2B5EF4-FFF2-40B4-BE49-F238E27FC236}">
              <a16:creationId xmlns:a16="http://schemas.microsoft.com/office/drawing/2014/main" id="{099107B3-1009-4A56-90F4-2158366E8596}"/>
            </a:ext>
          </a:extLst>
        </xdr:cNvPr>
        <xdr:cNvSpPr>
          <a:spLocks noChangeAspect="1" noEditPoints="1"/>
        </xdr:cNvSpPr>
      </xdr:nvSpPr>
      <xdr:spPr bwMode="auto">
        <a:xfrm>
          <a:off x="13893289" y="183255"/>
          <a:ext cx="409221" cy="360000"/>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1914893</xdr:colOff>
      <xdr:row>2</xdr:row>
      <xdr:rowOff>9525</xdr:rowOff>
    </xdr:to>
    <xdr:pic>
      <xdr:nvPicPr>
        <xdr:cNvPr id="3" name="Danske_Bank_Logo">
          <a:extLst>
            <a:ext uri="{FF2B5EF4-FFF2-40B4-BE49-F238E27FC236}">
              <a16:creationId xmlns:a16="http://schemas.microsoft.com/office/drawing/2014/main" id="{CC3D81E3-F933-46A7-A29E-8FCC1D923679}"/>
            </a:ext>
          </a:extLst>
        </xdr:cNvPr>
        <xdr:cNvPicPr>
          <a:picLocks noChangeAspect="1"/>
        </xdr:cNvPicPr>
      </xdr:nvPicPr>
      <xdr:blipFill>
        <a:blip xmlns:r="http://schemas.openxmlformats.org/officeDocument/2006/relationships" r:embed="rId1"/>
        <a:stretch>
          <a:fillRect/>
        </a:stretch>
      </xdr:blipFill>
      <xdr:spPr>
        <a:xfrm>
          <a:off x="311150" y="171450"/>
          <a:ext cx="1918068" cy="190500"/>
        </a:xfrm>
        <a:prstGeom prst="rect">
          <a:avLst/>
        </a:prstGeom>
      </xdr:spPr>
    </xdr:pic>
    <xdr:clientData/>
  </xdr:twoCellAnchor>
  <xdr:twoCellAnchor>
    <xdr:from>
      <xdr:col>9</xdr:col>
      <xdr:colOff>0</xdr:colOff>
      <xdr:row>1</xdr:row>
      <xdr:rowOff>0</xdr:rowOff>
    </xdr:from>
    <xdr:to>
      <xdr:col>9</xdr:col>
      <xdr:colOff>409221</xdr:colOff>
      <xdr:row>2</xdr:row>
      <xdr:rowOff>176247</xdr:rowOff>
    </xdr:to>
    <xdr:sp macro="" textlink="">
      <xdr:nvSpPr>
        <xdr:cNvPr id="2" name="Home">
          <a:hlinkClick xmlns:r="http://schemas.openxmlformats.org/officeDocument/2006/relationships" r:id="rId2"/>
          <a:extLst>
            <a:ext uri="{FF2B5EF4-FFF2-40B4-BE49-F238E27FC236}">
              <a16:creationId xmlns:a16="http://schemas.microsoft.com/office/drawing/2014/main" id="{3EB38359-31D6-4108-85F8-5CA2938642D5}"/>
            </a:ext>
          </a:extLst>
        </xdr:cNvPr>
        <xdr:cNvSpPr>
          <a:spLocks noChangeAspect="1" noEditPoints="1"/>
        </xdr:cNvSpPr>
      </xdr:nvSpPr>
      <xdr:spPr bwMode="auto">
        <a:xfrm>
          <a:off x="13887450" y="184150"/>
          <a:ext cx="409221" cy="360397"/>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1914893</xdr:colOff>
      <xdr:row>2</xdr:row>
      <xdr:rowOff>9525</xdr:rowOff>
    </xdr:to>
    <xdr:pic>
      <xdr:nvPicPr>
        <xdr:cNvPr id="2" name="Danske_Bank_Logo">
          <a:extLst>
            <a:ext uri="{FF2B5EF4-FFF2-40B4-BE49-F238E27FC236}">
              <a16:creationId xmlns:a16="http://schemas.microsoft.com/office/drawing/2014/main" id="{CA9F55B9-E590-4647-ABE5-E75AE4115A8A}"/>
            </a:ext>
          </a:extLst>
        </xdr:cNvPr>
        <xdr:cNvPicPr>
          <a:picLocks noChangeAspect="1"/>
        </xdr:cNvPicPr>
      </xdr:nvPicPr>
      <xdr:blipFill>
        <a:blip xmlns:r="http://schemas.openxmlformats.org/officeDocument/2006/relationships" r:embed="rId1"/>
        <a:stretch>
          <a:fillRect/>
        </a:stretch>
      </xdr:blipFill>
      <xdr:spPr>
        <a:xfrm>
          <a:off x="311150" y="171450"/>
          <a:ext cx="1918068" cy="190500"/>
        </a:xfrm>
        <a:prstGeom prst="rect">
          <a:avLst/>
        </a:prstGeom>
      </xdr:spPr>
    </xdr:pic>
    <xdr:clientData/>
  </xdr:twoCellAnchor>
  <xdr:twoCellAnchor>
    <xdr:from>
      <xdr:col>9</xdr:col>
      <xdr:colOff>0</xdr:colOff>
      <xdr:row>1</xdr:row>
      <xdr:rowOff>0</xdr:rowOff>
    </xdr:from>
    <xdr:to>
      <xdr:col>9</xdr:col>
      <xdr:colOff>409221</xdr:colOff>
      <xdr:row>2</xdr:row>
      <xdr:rowOff>178969</xdr:rowOff>
    </xdr:to>
    <xdr:sp macro="" textlink="">
      <xdr:nvSpPr>
        <xdr:cNvPr id="3" name="Home">
          <a:hlinkClick xmlns:r="http://schemas.openxmlformats.org/officeDocument/2006/relationships" r:id="rId2"/>
          <a:extLst>
            <a:ext uri="{FF2B5EF4-FFF2-40B4-BE49-F238E27FC236}">
              <a16:creationId xmlns:a16="http://schemas.microsoft.com/office/drawing/2014/main" id="{E6799985-AD29-462D-BDA6-64927A22BC18}"/>
            </a:ext>
          </a:extLst>
        </xdr:cNvPr>
        <xdr:cNvSpPr>
          <a:spLocks noChangeAspect="1" noEditPoints="1"/>
        </xdr:cNvSpPr>
      </xdr:nvSpPr>
      <xdr:spPr bwMode="auto">
        <a:xfrm>
          <a:off x="13884955" y="181429"/>
          <a:ext cx="409221" cy="360397"/>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1914893</xdr:colOff>
      <xdr:row>2</xdr:row>
      <xdr:rowOff>9525</xdr:rowOff>
    </xdr:to>
    <xdr:pic>
      <xdr:nvPicPr>
        <xdr:cNvPr id="2" name="Danske_Bank_Logo">
          <a:extLst>
            <a:ext uri="{FF2B5EF4-FFF2-40B4-BE49-F238E27FC236}">
              <a16:creationId xmlns:a16="http://schemas.microsoft.com/office/drawing/2014/main" id="{0F19AEA6-EB8B-4571-A53A-FA3560CA0B7D}"/>
            </a:ext>
          </a:extLst>
        </xdr:cNvPr>
        <xdr:cNvPicPr>
          <a:picLocks noChangeAspect="1"/>
        </xdr:cNvPicPr>
      </xdr:nvPicPr>
      <xdr:blipFill>
        <a:blip xmlns:r="http://schemas.openxmlformats.org/officeDocument/2006/relationships" r:embed="rId1"/>
        <a:stretch>
          <a:fillRect/>
        </a:stretch>
      </xdr:blipFill>
      <xdr:spPr>
        <a:xfrm>
          <a:off x="311150" y="184150"/>
          <a:ext cx="1918068" cy="190500"/>
        </a:xfrm>
        <a:prstGeom prst="rect">
          <a:avLst/>
        </a:prstGeom>
      </xdr:spPr>
    </xdr:pic>
    <xdr:clientData/>
  </xdr:twoCellAnchor>
  <xdr:twoCellAnchor>
    <xdr:from>
      <xdr:col>9</xdr:col>
      <xdr:colOff>0</xdr:colOff>
      <xdr:row>1</xdr:row>
      <xdr:rowOff>0</xdr:rowOff>
    </xdr:from>
    <xdr:to>
      <xdr:col>9</xdr:col>
      <xdr:colOff>409221</xdr:colOff>
      <xdr:row>2</xdr:row>
      <xdr:rowOff>176247</xdr:rowOff>
    </xdr:to>
    <xdr:sp macro="" textlink="">
      <xdr:nvSpPr>
        <xdr:cNvPr id="3" name="Home">
          <a:hlinkClick xmlns:r="http://schemas.openxmlformats.org/officeDocument/2006/relationships" r:id="rId2"/>
          <a:extLst>
            <a:ext uri="{FF2B5EF4-FFF2-40B4-BE49-F238E27FC236}">
              <a16:creationId xmlns:a16="http://schemas.microsoft.com/office/drawing/2014/main" id="{64378BFB-AEE3-46A7-B4AC-2B4B3D9637C4}"/>
            </a:ext>
          </a:extLst>
        </xdr:cNvPr>
        <xdr:cNvSpPr>
          <a:spLocks noChangeAspect="1" noEditPoints="1"/>
        </xdr:cNvSpPr>
      </xdr:nvSpPr>
      <xdr:spPr bwMode="auto">
        <a:xfrm>
          <a:off x="13887450" y="184150"/>
          <a:ext cx="409221" cy="360397"/>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8</xdr:col>
      <xdr:colOff>1435301</xdr:colOff>
      <xdr:row>0</xdr:row>
      <xdr:rowOff>173364</xdr:rowOff>
    </xdr:from>
    <xdr:to>
      <xdr:col>9</xdr:col>
      <xdr:colOff>431597</xdr:colOff>
      <xdr:row>2</xdr:row>
      <xdr:rowOff>177320</xdr:rowOff>
    </xdr:to>
    <xdr:sp macro="" textlink="">
      <xdr:nvSpPr>
        <xdr:cNvPr id="8" name="Home">
          <a:hlinkClick xmlns:r="http://schemas.openxmlformats.org/officeDocument/2006/relationships" r:id="rId1"/>
          <a:extLst>
            <a:ext uri="{FF2B5EF4-FFF2-40B4-BE49-F238E27FC236}">
              <a16:creationId xmlns:a16="http://schemas.microsoft.com/office/drawing/2014/main" id="{478C34E3-B43B-46C3-9910-59B33BA8A2F0}"/>
            </a:ext>
          </a:extLst>
        </xdr:cNvPr>
        <xdr:cNvSpPr>
          <a:spLocks noChangeAspect="1" noEditPoints="1"/>
        </xdr:cNvSpPr>
      </xdr:nvSpPr>
      <xdr:spPr bwMode="auto">
        <a:xfrm>
          <a:off x="13855095" y="173364"/>
          <a:ext cx="431597" cy="370845"/>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1911718</xdr:colOff>
      <xdr:row>2</xdr:row>
      <xdr:rowOff>6350</xdr:rowOff>
    </xdr:to>
    <xdr:pic>
      <xdr:nvPicPr>
        <xdr:cNvPr id="4" name="Danske_Bank_Logo">
          <a:extLst>
            <a:ext uri="{FF2B5EF4-FFF2-40B4-BE49-F238E27FC236}">
              <a16:creationId xmlns:a16="http://schemas.microsoft.com/office/drawing/2014/main" id="{935D47F8-1FE6-47B8-BD29-CF7655188851}"/>
            </a:ext>
          </a:extLst>
        </xdr:cNvPr>
        <xdr:cNvPicPr>
          <a:picLocks noChangeAspect="1"/>
        </xdr:cNvPicPr>
      </xdr:nvPicPr>
      <xdr:blipFill>
        <a:blip xmlns:r="http://schemas.openxmlformats.org/officeDocument/2006/relationships" r:embed="rId2"/>
        <a:stretch>
          <a:fillRect/>
        </a:stretch>
      </xdr:blipFill>
      <xdr:spPr>
        <a:xfrm>
          <a:off x="311150" y="184150"/>
          <a:ext cx="1918068" cy="1905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1921878</xdr:colOff>
      <xdr:row>2</xdr:row>
      <xdr:rowOff>8890</xdr:rowOff>
    </xdr:to>
    <xdr:pic>
      <xdr:nvPicPr>
        <xdr:cNvPr id="5" name="Danske_Bank_Logo">
          <a:extLst>
            <a:ext uri="{FF2B5EF4-FFF2-40B4-BE49-F238E27FC236}">
              <a16:creationId xmlns:a16="http://schemas.microsoft.com/office/drawing/2014/main" id="{3FDCF70C-3CF1-430F-B214-53EA7C7CD199}"/>
            </a:ext>
          </a:extLst>
        </xdr:cNvPr>
        <xdr:cNvPicPr>
          <a:picLocks noChangeAspect="1"/>
        </xdr:cNvPicPr>
      </xdr:nvPicPr>
      <xdr:blipFill>
        <a:blip xmlns:r="http://schemas.openxmlformats.org/officeDocument/2006/relationships" r:embed="rId1"/>
        <a:stretch>
          <a:fillRect/>
        </a:stretch>
      </xdr:blipFill>
      <xdr:spPr>
        <a:xfrm>
          <a:off x="311150" y="184150"/>
          <a:ext cx="1918068" cy="190500"/>
        </a:xfrm>
        <a:prstGeom prst="rect">
          <a:avLst/>
        </a:prstGeom>
      </xdr:spPr>
    </xdr:pic>
    <xdr:clientData/>
  </xdr:twoCellAnchor>
  <xdr:twoCellAnchor>
    <xdr:from>
      <xdr:col>9</xdr:col>
      <xdr:colOff>0</xdr:colOff>
      <xdr:row>1</xdr:row>
      <xdr:rowOff>0</xdr:rowOff>
    </xdr:from>
    <xdr:to>
      <xdr:col>9</xdr:col>
      <xdr:colOff>409221</xdr:colOff>
      <xdr:row>2</xdr:row>
      <xdr:rowOff>175867</xdr:rowOff>
    </xdr:to>
    <xdr:sp macro="" textlink="">
      <xdr:nvSpPr>
        <xdr:cNvPr id="2" name="Home">
          <a:hlinkClick xmlns:r="http://schemas.openxmlformats.org/officeDocument/2006/relationships" r:id="rId2"/>
          <a:extLst>
            <a:ext uri="{FF2B5EF4-FFF2-40B4-BE49-F238E27FC236}">
              <a16:creationId xmlns:a16="http://schemas.microsoft.com/office/drawing/2014/main" id="{74C7C9AC-FD98-42DF-B9D4-20C4A1A5F8CB}"/>
            </a:ext>
          </a:extLst>
        </xdr:cNvPr>
        <xdr:cNvSpPr>
          <a:spLocks noChangeAspect="1" noEditPoints="1"/>
        </xdr:cNvSpPr>
      </xdr:nvSpPr>
      <xdr:spPr bwMode="auto">
        <a:xfrm>
          <a:off x="15267137" y="184530"/>
          <a:ext cx="409221" cy="360397"/>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0</xdr:colOff>
      <xdr:row>0</xdr:row>
      <xdr:rowOff>47625</xdr:rowOff>
    </xdr:from>
    <xdr:to>
      <xdr:col>9</xdr:col>
      <xdr:colOff>0</xdr:colOff>
      <xdr:row>2</xdr:row>
      <xdr:rowOff>135675</xdr:rowOff>
    </xdr:to>
    <xdr:sp macro="[0]!bbbb" textlink="">
      <xdr:nvSpPr>
        <xdr:cNvPr id="2" name="Home unselected">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spect="1" noEditPoints="1"/>
        </xdr:cNvSpPr>
      </xdr:nvSpPr>
      <xdr:spPr bwMode="auto">
        <a:xfrm>
          <a:off x="14744700" y="47625"/>
          <a:ext cx="0" cy="450000"/>
        </a:xfrm>
        <a:custGeom>
          <a:avLst/>
          <a:gdLst>
            <a:gd name="T0" fmla="*/ 489 w 495"/>
            <a:gd name="T1" fmla="*/ 195 h 522"/>
            <a:gd name="T2" fmla="*/ 440 w 495"/>
            <a:gd name="T3" fmla="*/ 154 h 522"/>
            <a:gd name="T4" fmla="*/ 440 w 495"/>
            <a:gd name="T5" fmla="*/ 41 h 522"/>
            <a:gd name="T6" fmla="*/ 426 w 495"/>
            <a:gd name="T7" fmla="*/ 27 h 522"/>
            <a:gd name="T8" fmla="*/ 344 w 495"/>
            <a:gd name="T9" fmla="*/ 27 h 522"/>
            <a:gd name="T10" fmla="*/ 330 w 495"/>
            <a:gd name="T11" fmla="*/ 41 h 522"/>
            <a:gd name="T12" fmla="*/ 330 w 495"/>
            <a:gd name="T13" fmla="*/ 63 h 522"/>
            <a:gd name="T14" fmla="*/ 256 w 495"/>
            <a:gd name="T15" fmla="*/ 2 h 522"/>
            <a:gd name="T16" fmla="*/ 239 w 495"/>
            <a:gd name="T17" fmla="*/ 2 h 522"/>
            <a:gd name="T18" fmla="*/ 5 w 495"/>
            <a:gd name="T19" fmla="*/ 195 h 522"/>
            <a:gd name="T20" fmla="*/ 0 w 495"/>
            <a:gd name="T21" fmla="*/ 206 h 522"/>
            <a:gd name="T22" fmla="*/ 0 w 495"/>
            <a:gd name="T23" fmla="*/ 508 h 522"/>
            <a:gd name="T24" fmla="*/ 14 w 495"/>
            <a:gd name="T25" fmla="*/ 522 h 522"/>
            <a:gd name="T26" fmla="*/ 481 w 495"/>
            <a:gd name="T27" fmla="*/ 522 h 522"/>
            <a:gd name="T28" fmla="*/ 495 w 495"/>
            <a:gd name="T29" fmla="*/ 508 h 522"/>
            <a:gd name="T30" fmla="*/ 495 w 495"/>
            <a:gd name="T31" fmla="*/ 206 h 522"/>
            <a:gd name="T32" fmla="*/ 489 w 495"/>
            <a:gd name="T33" fmla="*/ 195 h 522"/>
            <a:gd name="T34" fmla="*/ 467 w 495"/>
            <a:gd name="T35" fmla="*/ 495 h 522"/>
            <a:gd name="T36" fmla="*/ 316 w 495"/>
            <a:gd name="T37" fmla="*/ 495 h 522"/>
            <a:gd name="T38" fmla="*/ 316 w 495"/>
            <a:gd name="T39" fmla="*/ 316 h 522"/>
            <a:gd name="T40" fmla="*/ 302 w 495"/>
            <a:gd name="T41" fmla="*/ 302 h 522"/>
            <a:gd name="T42" fmla="*/ 192 w 495"/>
            <a:gd name="T43" fmla="*/ 302 h 522"/>
            <a:gd name="T44" fmla="*/ 179 w 495"/>
            <a:gd name="T45" fmla="*/ 316 h 522"/>
            <a:gd name="T46" fmla="*/ 179 w 495"/>
            <a:gd name="T47" fmla="*/ 495 h 522"/>
            <a:gd name="T48" fmla="*/ 27 w 495"/>
            <a:gd name="T49" fmla="*/ 495 h 522"/>
            <a:gd name="T50" fmla="*/ 27 w 495"/>
            <a:gd name="T51" fmla="*/ 211 h 522"/>
            <a:gd name="T52" fmla="*/ 247 w 495"/>
            <a:gd name="T53" fmla="*/ 30 h 522"/>
            <a:gd name="T54" fmla="*/ 335 w 495"/>
            <a:gd name="T55" fmla="*/ 101 h 522"/>
            <a:gd name="T56" fmla="*/ 349 w 495"/>
            <a:gd name="T57" fmla="*/ 104 h 522"/>
            <a:gd name="T58" fmla="*/ 357 w 495"/>
            <a:gd name="T59" fmla="*/ 93 h 522"/>
            <a:gd name="T60" fmla="*/ 357 w 495"/>
            <a:gd name="T61" fmla="*/ 55 h 522"/>
            <a:gd name="T62" fmla="*/ 412 w 495"/>
            <a:gd name="T63" fmla="*/ 55 h 522"/>
            <a:gd name="T64" fmla="*/ 412 w 495"/>
            <a:gd name="T65" fmla="*/ 162 h 522"/>
            <a:gd name="T66" fmla="*/ 418 w 495"/>
            <a:gd name="T67" fmla="*/ 173 h 522"/>
            <a:gd name="T68" fmla="*/ 467 w 495"/>
            <a:gd name="T69" fmla="*/ 211 h 522"/>
            <a:gd name="T70" fmla="*/ 467 w 495"/>
            <a:gd name="T71" fmla="*/ 495 h 52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495" h="522">
              <a:moveTo>
                <a:pt x="489" y="195"/>
              </a:moveTo>
              <a:cubicBezTo>
                <a:pt x="440" y="154"/>
                <a:pt x="440" y="154"/>
                <a:pt x="440" y="154"/>
              </a:cubicBezTo>
              <a:cubicBezTo>
                <a:pt x="440" y="41"/>
                <a:pt x="440" y="41"/>
                <a:pt x="440" y="41"/>
              </a:cubicBezTo>
              <a:cubicBezTo>
                <a:pt x="440" y="33"/>
                <a:pt x="434" y="27"/>
                <a:pt x="426" y="27"/>
              </a:cubicBezTo>
              <a:cubicBezTo>
                <a:pt x="344" y="27"/>
                <a:pt x="344" y="27"/>
                <a:pt x="344" y="27"/>
              </a:cubicBezTo>
              <a:cubicBezTo>
                <a:pt x="335" y="27"/>
                <a:pt x="330" y="33"/>
                <a:pt x="330" y="41"/>
              </a:cubicBezTo>
              <a:cubicBezTo>
                <a:pt x="330" y="63"/>
                <a:pt x="330" y="63"/>
                <a:pt x="330" y="63"/>
              </a:cubicBezTo>
              <a:cubicBezTo>
                <a:pt x="256" y="2"/>
                <a:pt x="256" y="2"/>
                <a:pt x="256" y="2"/>
              </a:cubicBezTo>
              <a:cubicBezTo>
                <a:pt x="250" y="0"/>
                <a:pt x="245" y="0"/>
                <a:pt x="239" y="2"/>
              </a:cubicBezTo>
              <a:cubicBezTo>
                <a:pt x="5" y="195"/>
                <a:pt x="5" y="195"/>
                <a:pt x="5" y="195"/>
              </a:cubicBezTo>
              <a:cubicBezTo>
                <a:pt x="3" y="198"/>
                <a:pt x="0" y="203"/>
                <a:pt x="0" y="206"/>
              </a:cubicBezTo>
              <a:cubicBezTo>
                <a:pt x="0" y="508"/>
                <a:pt x="0" y="508"/>
                <a:pt x="0" y="508"/>
              </a:cubicBezTo>
              <a:cubicBezTo>
                <a:pt x="0" y="517"/>
                <a:pt x="5" y="522"/>
                <a:pt x="14" y="522"/>
              </a:cubicBezTo>
              <a:cubicBezTo>
                <a:pt x="481" y="522"/>
                <a:pt x="481" y="522"/>
                <a:pt x="481" y="522"/>
              </a:cubicBezTo>
              <a:cubicBezTo>
                <a:pt x="489" y="522"/>
                <a:pt x="495" y="517"/>
                <a:pt x="495" y="508"/>
              </a:cubicBezTo>
              <a:cubicBezTo>
                <a:pt x="495" y="206"/>
                <a:pt x="495" y="206"/>
                <a:pt x="495" y="206"/>
              </a:cubicBezTo>
              <a:cubicBezTo>
                <a:pt x="495" y="200"/>
                <a:pt x="492" y="198"/>
                <a:pt x="489" y="195"/>
              </a:cubicBezTo>
              <a:close/>
              <a:moveTo>
                <a:pt x="467" y="495"/>
              </a:moveTo>
              <a:cubicBezTo>
                <a:pt x="316" y="495"/>
                <a:pt x="316" y="495"/>
                <a:pt x="316" y="495"/>
              </a:cubicBezTo>
              <a:cubicBezTo>
                <a:pt x="316" y="316"/>
                <a:pt x="316" y="316"/>
                <a:pt x="316" y="316"/>
              </a:cubicBezTo>
              <a:cubicBezTo>
                <a:pt x="316" y="308"/>
                <a:pt x="311" y="302"/>
                <a:pt x="302" y="302"/>
              </a:cubicBezTo>
              <a:cubicBezTo>
                <a:pt x="192" y="302"/>
                <a:pt x="192" y="302"/>
                <a:pt x="192" y="302"/>
              </a:cubicBezTo>
              <a:cubicBezTo>
                <a:pt x="184" y="302"/>
                <a:pt x="179" y="308"/>
                <a:pt x="179" y="316"/>
              </a:cubicBezTo>
              <a:cubicBezTo>
                <a:pt x="179" y="495"/>
                <a:pt x="179" y="495"/>
                <a:pt x="179" y="495"/>
              </a:cubicBezTo>
              <a:cubicBezTo>
                <a:pt x="27" y="495"/>
                <a:pt x="27" y="495"/>
                <a:pt x="27" y="495"/>
              </a:cubicBezTo>
              <a:cubicBezTo>
                <a:pt x="27" y="211"/>
                <a:pt x="27" y="211"/>
                <a:pt x="27" y="211"/>
              </a:cubicBezTo>
              <a:cubicBezTo>
                <a:pt x="247" y="30"/>
                <a:pt x="247" y="30"/>
                <a:pt x="247" y="30"/>
              </a:cubicBezTo>
              <a:cubicBezTo>
                <a:pt x="335" y="101"/>
                <a:pt x="335" y="101"/>
                <a:pt x="335" y="101"/>
              </a:cubicBezTo>
              <a:cubicBezTo>
                <a:pt x="338" y="104"/>
                <a:pt x="346" y="104"/>
                <a:pt x="349" y="104"/>
              </a:cubicBezTo>
              <a:cubicBezTo>
                <a:pt x="355" y="101"/>
                <a:pt x="357" y="99"/>
                <a:pt x="357" y="93"/>
              </a:cubicBezTo>
              <a:cubicBezTo>
                <a:pt x="357" y="55"/>
                <a:pt x="357" y="55"/>
                <a:pt x="357" y="55"/>
              </a:cubicBezTo>
              <a:cubicBezTo>
                <a:pt x="412" y="55"/>
                <a:pt x="412" y="55"/>
                <a:pt x="412" y="55"/>
              </a:cubicBezTo>
              <a:cubicBezTo>
                <a:pt x="412" y="162"/>
                <a:pt x="412" y="162"/>
                <a:pt x="412" y="162"/>
              </a:cubicBezTo>
              <a:cubicBezTo>
                <a:pt x="412" y="167"/>
                <a:pt x="415" y="170"/>
                <a:pt x="418" y="173"/>
              </a:cubicBezTo>
              <a:cubicBezTo>
                <a:pt x="467" y="211"/>
                <a:pt x="467" y="211"/>
                <a:pt x="467" y="211"/>
              </a:cubicBezTo>
              <a:cubicBezTo>
                <a:pt x="467" y="495"/>
                <a:pt x="467" y="495"/>
                <a:pt x="467" y="495"/>
              </a:cubicBezTo>
              <a:close/>
            </a:path>
          </a:pathLst>
        </a:custGeom>
        <a:solidFill>
          <a:srgbClr val="003755"/>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clientData/>
  </xdr:twoCellAnchor>
  <xdr:twoCellAnchor editAs="oneCell">
    <xdr:from>
      <xdr:col>1</xdr:col>
      <xdr:colOff>0</xdr:colOff>
      <xdr:row>1</xdr:row>
      <xdr:rowOff>0</xdr:rowOff>
    </xdr:from>
    <xdr:to>
      <xdr:col>1</xdr:col>
      <xdr:colOff>1914893</xdr:colOff>
      <xdr:row>2</xdr:row>
      <xdr:rowOff>9525</xdr:rowOff>
    </xdr:to>
    <xdr:pic>
      <xdr:nvPicPr>
        <xdr:cNvPr id="4" name="Danske_Bank_Logo">
          <a:extLst>
            <a:ext uri="{FF2B5EF4-FFF2-40B4-BE49-F238E27FC236}">
              <a16:creationId xmlns:a16="http://schemas.microsoft.com/office/drawing/2014/main" id="{86FD5DE9-1B21-4DA6-878F-445A5D8E270C}"/>
            </a:ext>
          </a:extLst>
        </xdr:cNvPr>
        <xdr:cNvPicPr>
          <a:picLocks noChangeAspect="1"/>
        </xdr:cNvPicPr>
      </xdr:nvPicPr>
      <xdr:blipFill>
        <a:blip xmlns:r="http://schemas.openxmlformats.org/officeDocument/2006/relationships" r:embed="rId2"/>
        <a:stretch>
          <a:fillRect/>
        </a:stretch>
      </xdr:blipFill>
      <xdr:spPr>
        <a:xfrm>
          <a:off x="311150" y="171450"/>
          <a:ext cx="1918068" cy="190500"/>
        </a:xfrm>
        <a:prstGeom prst="rect">
          <a:avLst/>
        </a:prstGeom>
      </xdr:spPr>
    </xdr:pic>
    <xdr:clientData/>
  </xdr:twoCellAnchor>
  <xdr:twoCellAnchor>
    <xdr:from>
      <xdr:col>9</xdr:col>
      <xdr:colOff>0</xdr:colOff>
      <xdr:row>1</xdr:row>
      <xdr:rowOff>0</xdr:rowOff>
    </xdr:from>
    <xdr:to>
      <xdr:col>9</xdr:col>
      <xdr:colOff>409221</xdr:colOff>
      <xdr:row>2</xdr:row>
      <xdr:rowOff>176247</xdr:rowOff>
    </xdr:to>
    <xdr:sp macro="" textlink="">
      <xdr:nvSpPr>
        <xdr:cNvPr id="3" name="Home">
          <a:hlinkClick xmlns:r="http://schemas.openxmlformats.org/officeDocument/2006/relationships" r:id="rId3"/>
          <a:extLst>
            <a:ext uri="{FF2B5EF4-FFF2-40B4-BE49-F238E27FC236}">
              <a16:creationId xmlns:a16="http://schemas.microsoft.com/office/drawing/2014/main" id="{29406115-D59A-44F6-B87A-663277AF3E54}"/>
            </a:ext>
          </a:extLst>
        </xdr:cNvPr>
        <xdr:cNvSpPr>
          <a:spLocks noChangeAspect="1" noEditPoints="1"/>
        </xdr:cNvSpPr>
      </xdr:nvSpPr>
      <xdr:spPr bwMode="auto">
        <a:xfrm>
          <a:off x="13887450" y="184150"/>
          <a:ext cx="409221" cy="360397"/>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1914893</xdr:colOff>
      <xdr:row>2</xdr:row>
      <xdr:rowOff>9525</xdr:rowOff>
    </xdr:to>
    <xdr:pic>
      <xdr:nvPicPr>
        <xdr:cNvPr id="2" name="Danske_Bank_Logo">
          <a:extLst>
            <a:ext uri="{FF2B5EF4-FFF2-40B4-BE49-F238E27FC236}">
              <a16:creationId xmlns:a16="http://schemas.microsoft.com/office/drawing/2014/main" id="{E4D4DD1F-2797-488D-8E0A-CF514672C670}"/>
            </a:ext>
          </a:extLst>
        </xdr:cNvPr>
        <xdr:cNvPicPr>
          <a:picLocks noChangeAspect="1"/>
        </xdr:cNvPicPr>
      </xdr:nvPicPr>
      <xdr:blipFill>
        <a:blip xmlns:r="http://schemas.openxmlformats.org/officeDocument/2006/relationships" r:embed="rId1"/>
        <a:stretch>
          <a:fillRect/>
        </a:stretch>
      </xdr:blipFill>
      <xdr:spPr>
        <a:xfrm>
          <a:off x="311150" y="184150"/>
          <a:ext cx="1918068" cy="190500"/>
        </a:xfrm>
        <a:prstGeom prst="rect">
          <a:avLst/>
        </a:prstGeom>
      </xdr:spPr>
    </xdr:pic>
    <xdr:clientData/>
  </xdr:twoCellAnchor>
  <xdr:twoCellAnchor>
    <xdr:from>
      <xdr:col>7</xdr:col>
      <xdr:colOff>0</xdr:colOff>
      <xdr:row>1</xdr:row>
      <xdr:rowOff>0</xdr:rowOff>
    </xdr:from>
    <xdr:to>
      <xdr:col>7</xdr:col>
      <xdr:colOff>409221</xdr:colOff>
      <xdr:row>2</xdr:row>
      <xdr:rowOff>177224</xdr:rowOff>
    </xdr:to>
    <xdr:sp macro="" textlink="">
      <xdr:nvSpPr>
        <xdr:cNvPr id="4" name="Home">
          <a:hlinkClick xmlns:r="http://schemas.openxmlformats.org/officeDocument/2006/relationships" r:id="rId2"/>
          <a:extLst>
            <a:ext uri="{FF2B5EF4-FFF2-40B4-BE49-F238E27FC236}">
              <a16:creationId xmlns:a16="http://schemas.microsoft.com/office/drawing/2014/main" id="{209A6298-078F-49B6-8726-DA4AB10986A6}"/>
            </a:ext>
          </a:extLst>
        </xdr:cNvPr>
        <xdr:cNvSpPr>
          <a:spLocks noChangeAspect="1" noEditPoints="1"/>
        </xdr:cNvSpPr>
      </xdr:nvSpPr>
      <xdr:spPr bwMode="auto">
        <a:xfrm>
          <a:off x="12406923" y="183173"/>
          <a:ext cx="409221" cy="360397"/>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1914893</xdr:colOff>
      <xdr:row>2</xdr:row>
      <xdr:rowOff>9525</xdr:rowOff>
    </xdr:to>
    <xdr:pic>
      <xdr:nvPicPr>
        <xdr:cNvPr id="2" name="Danske_Bank_Logo">
          <a:extLst>
            <a:ext uri="{FF2B5EF4-FFF2-40B4-BE49-F238E27FC236}">
              <a16:creationId xmlns:a16="http://schemas.microsoft.com/office/drawing/2014/main" id="{736D346E-D58A-4530-9EE6-4C07E3E6CBBF}"/>
            </a:ext>
          </a:extLst>
        </xdr:cNvPr>
        <xdr:cNvPicPr>
          <a:picLocks noChangeAspect="1"/>
        </xdr:cNvPicPr>
      </xdr:nvPicPr>
      <xdr:blipFill>
        <a:blip xmlns:r="http://schemas.openxmlformats.org/officeDocument/2006/relationships" r:embed="rId1"/>
        <a:stretch>
          <a:fillRect/>
        </a:stretch>
      </xdr:blipFill>
      <xdr:spPr>
        <a:xfrm>
          <a:off x="311150" y="184150"/>
          <a:ext cx="1918068" cy="190500"/>
        </a:xfrm>
        <a:prstGeom prst="rect">
          <a:avLst/>
        </a:prstGeom>
      </xdr:spPr>
    </xdr:pic>
    <xdr:clientData/>
  </xdr:twoCellAnchor>
  <xdr:twoCellAnchor>
    <xdr:from>
      <xdr:col>7</xdr:col>
      <xdr:colOff>0</xdr:colOff>
      <xdr:row>1</xdr:row>
      <xdr:rowOff>0</xdr:rowOff>
    </xdr:from>
    <xdr:to>
      <xdr:col>7</xdr:col>
      <xdr:colOff>409221</xdr:colOff>
      <xdr:row>2</xdr:row>
      <xdr:rowOff>178004</xdr:rowOff>
    </xdr:to>
    <xdr:sp macro="" textlink="">
      <xdr:nvSpPr>
        <xdr:cNvPr id="4" name="Home">
          <a:hlinkClick xmlns:r="http://schemas.openxmlformats.org/officeDocument/2006/relationships" r:id="rId2"/>
          <a:extLst>
            <a:ext uri="{FF2B5EF4-FFF2-40B4-BE49-F238E27FC236}">
              <a16:creationId xmlns:a16="http://schemas.microsoft.com/office/drawing/2014/main" id="{F03212B6-EB2D-4120-97FE-B5CA2E502AF1}"/>
            </a:ext>
          </a:extLst>
        </xdr:cNvPr>
        <xdr:cNvSpPr>
          <a:spLocks noChangeAspect="1" noEditPoints="1"/>
        </xdr:cNvSpPr>
      </xdr:nvSpPr>
      <xdr:spPr bwMode="auto">
        <a:xfrm>
          <a:off x="12396011" y="182394"/>
          <a:ext cx="409221" cy="360397"/>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14</xdr:col>
      <xdr:colOff>0</xdr:colOff>
      <xdr:row>0</xdr:row>
      <xdr:rowOff>76200</xdr:rowOff>
    </xdr:from>
    <xdr:to>
      <xdr:col>14</xdr:col>
      <xdr:colOff>0</xdr:colOff>
      <xdr:row>2</xdr:row>
      <xdr:rowOff>164250</xdr:rowOff>
    </xdr:to>
    <xdr:sp macro="[0]!bbbb" textlink="">
      <xdr:nvSpPr>
        <xdr:cNvPr id="2" name="Home unselected">
          <a:hlinkClick xmlns:r="http://schemas.openxmlformats.org/officeDocument/2006/relationships" r:id="rId1"/>
          <a:extLst>
            <a:ext uri="{FF2B5EF4-FFF2-40B4-BE49-F238E27FC236}">
              <a16:creationId xmlns:a16="http://schemas.microsoft.com/office/drawing/2014/main" id="{00000000-0008-0000-1700-000002000000}"/>
            </a:ext>
          </a:extLst>
        </xdr:cNvPr>
        <xdr:cNvSpPr>
          <a:spLocks noChangeAspect="1" noEditPoints="1"/>
        </xdr:cNvSpPr>
      </xdr:nvSpPr>
      <xdr:spPr bwMode="auto">
        <a:xfrm>
          <a:off x="12477750" y="76200"/>
          <a:ext cx="426774" cy="450000"/>
        </a:xfrm>
        <a:custGeom>
          <a:avLst/>
          <a:gdLst>
            <a:gd name="T0" fmla="*/ 489 w 495"/>
            <a:gd name="T1" fmla="*/ 195 h 522"/>
            <a:gd name="T2" fmla="*/ 440 w 495"/>
            <a:gd name="T3" fmla="*/ 154 h 522"/>
            <a:gd name="T4" fmla="*/ 440 w 495"/>
            <a:gd name="T5" fmla="*/ 41 h 522"/>
            <a:gd name="T6" fmla="*/ 426 w 495"/>
            <a:gd name="T7" fmla="*/ 27 h 522"/>
            <a:gd name="T8" fmla="*/ 344 w 495"/>
            <a:gd name="T9" fmla="*/ 27 h 522"/>
            <a:gd name="T10" fmla="*/ 330 w 495"/>
            <a:gd name="T11" fmla="*/ 41 h 522"/>
            <a:gd name="T12" fmla="*/ 330 w 495"/>
            <a:gd name="T13" fmla="*/ 63 h 522"/>
            <a:gd name="T14" fmla="*/ 256 w 495"/>
            <a:gd name="T15" fmla="*/ 2 h 522"/>
            <a:gd name="T16" fmla="*/ 239 w 495"/>
            <a:gd name="T17" fmla="*/ 2 h 522"/>
            <a:gd name="T18" fmla="*/ 5 w 495"/>
            <a:gd name="T19" fmla="*/ 195 h 522"/>
            <a:gd name="T20" fmla="*/ 0 w 495"/>
            <a:gd name="T21" fmla="*/ 206 h 522"/>
            <a:gd name="T22" fmla="*/ 0 w 495"/>
            <a:gd name="T23" fmla="*/ 508 h 522"/>
            <a:gd name="T24" fmla="*/ 14 w 495"/>
            <a:gd name="T25" fmla="*/ 522 h 522"/>
            <a:gd name="T26" fmla="*/ 481 w 495"/>
            <a:gd name="T27" fmla="*/ 522 h 522"/>
            <a:gd name="T28" fmla="*/ 495 w 495"/>
            <a:gd name="T29" fmla="*/ 508 h 522"/>
            <a:gd name="T30" fmla="*/ 495 w 495"/>
            <a:gd name="T31" fmla="*/ 206 h 522"/>
            <a:gd name="T32" fmla="*/ 489 w 495"/>
            <a:gd name="T33" fmla="*/ 195 h 522"/>
            <a:gd name="T34" fmla="*/ 467 w 495"/>
            <a:gd name="T35" fmla="*/ 495 h 522"/>
            <a:gd name="T36" fmla="*/ 316 w 495"/>
            <a:gd name="T37" fmla="*/ 495 h 522"/>
            <a:gd name="T38" fmla="*/ 316 w 495"/>
            <a:gd name="T39" fmla="*/ 316 h 522"/>
            <a:gd name="T40" fmla="*/ 302 w 495"/>
            <a:gd name="T41" fmla="*/ 302 h 522"/>
            <a:gd name="T42" fmla="*/ 192 w 495"/>
            <a:gd name="T43" fmla="*/ 302 h 522"/>
            <a:gd name="T44" fmla="*/ 179 w 495"/>
            <a:gd name="T45" fmla="*/ 316 h 522"/>
            <a:gd name="T46" fmla="*/ 179 w 495"/>
            <a:gd name="T47" fmla="*/ 495 h 522"/>
            <a:gd name="T48" fmla="*/ 27 w 495"/>
            <a:gd name="T49" fmla="*/ 495 h 522"/>
            <a:gd name="T50" fmla="*/ 27 w 495"/>
            <a:gd name="T51" fmla="*/ 211 h 522"/>
            <a:gd name="T52" fmla="*/ 247 w 495"/>
            <a:gd name="T53" fmla="*/ 30 h 522"/>
            <a:gd name="T54" fmla="*/ 335 w 495"/>
            <a:gd name="T55" fmla="*/ 101 h 522"/>
            <a:gd name="T56" fmla="*/ 349 w 495"/>
            <a:gd name="T57" fmla="*/ 104 h 522"/>
            <a:gd name="T58" fmla="*/ 357 w 495"/>
            <a:gd name="T59" fmla="*/ 93 h 522"/>
            <a:gd name="T60" fmla="*/ 357 w 495"/>
            <a:gd name="T61" fmla="*/ 55 h 522"/>
            <a:gd name="T62" fmla="*/ 412 w 495"/>
            <a:gd name="T63" fmla="*/ 55 h 522"/>
            <a:gd name="T64" fmla="*/ 412 w 495"/>
            <a:gd name="T65" fmla="*/ 162 h 522"/>
            <a:gd name="T66" fmla="*/ 418 w 495"/>
            <a:gd name="T67" fmla="*/ 173 h 522"/>
            <a:gd name="T68" fmla="*/ 467 w 495"/>
            <a:gd name="T69" fmla="*/ 211 h 522"/>
            <a:gd name="T70" fmla="*/ 467 w 495"/>
            <a:gd name="T71" fmla="*/ 495 h 52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495" h="522">
              <a:moveTo>
                <a:pt x="489" y="195"/>
              </a:moveTo>
              <a:cubicBezTo>
                <a:pt x="440" y="154"/>
                <a:pt x="440" y="154"/>
                <a:pt x="440" y="154"/>
              </a:cubicBezTo>
              <a:cubicBezTo>
                <a:pt x="440" y="41"/>
                <a:pt x="440" y="41"/>
                <a:pt x="440" y="41"/>
              </a:cubicBezTo>
              <a:cubicBezTo>
                <a:pt x="440" y="33"/>
                <a:pt x="434" y="27"/>
                <a:pt x="426" y="27"/>
              </a:cubicBezTo>
              <a:cubicBezTo>
                <a:pt x="344" y="27"/>
                <a:pt x="344" y="27"/>
                <a:pt x="344" y="27"/>
              </a:cubicBezTo>
              <a:cubicBezTo>
                <a:pt x="335" y="27"/>
                <a:pt x="330" y="33"/>
                <a:pt x="330" y="41"/>
              </a:cubicBezTo>
              <a:cubicBezTo>
                <a:pt x="330" y="63"/>
                <a:pt x="330" y="63"/>
                <a:pt x="330" y="63"/>
              </a:cubicBezTo>
              <a:cubicBezTo>
                <a:pt x="256" y="2"/>
                <a:pt x="256" y="2"/>
                <a:pt x="256" y="2"/>
              </a:cubicBezTo>
              <a:cubicBezTo>
                <a:pt x="250" y="0"/>
                <a:pt x="245" y="0"/>
                <a:pt x="239" y="2"/>
              </a:cubicBezTo>
              <a:cubicBezTo>
                <a:pt x="5" y="195"/>
                <a:pt x="5" y="195"/>
                <a:pt x="5" y="195"/>
              </a:cubicBezTo>
              <a:cubicBezTo>
                <a:pt x="3" y="198"/>
                <a:pt x="0" y="203"/>
                <a:pt x="0" y="206"/>
              </a:cubicBezTo>
              <a:cubicBezTo>
                <a:pt x="0" y="508"/>
                <a:pt x="0" y="508"/>
                <a:pt x="0" y="508"/>
              </a:cubicBezTo>
              <a:cubicBezTo>
                <a:pt x="0" y="517"/>
                <a:pt x="5" y="522"/>
                <a:pt x="14" y="522"/>
              </a:cubicBezTo>
              <a:cubicBezTo>
                <a:pt x="481" y="522"/>
                <a:pt x="481" y="522"/>
                <a:pt x="481" y="522"/>
              </a:cubicBezTo>
              <a:cubicBezTo>
                <a:pt x="489" y="522"/>
                <a:pt x="495" y="517"/>
                <a:pt x="495" y="508"/>
              </a:cubicBezTo>
              <a:cubicBezTo>
                <a:pt x="495" y="206"/>
                <a:pt x="495" y="206"/>
                <a:pt x="495" y="206"/>
              </a:cubicBezTo>
              <a:cubicBezTo>
                <a:pt x="495" y="200"/>
                <a:pt x="492" y="198"/>
                <a:pt x="489" y="195"/>
              </a:cubicBezTo>
              <a:close/>
              <a:moveTo>
                <a:pt x="467" y="495"/>
              </a:moveTo>
              <a:cubicBezTo>
                <a:pt x="316" y="495"/>
                <a:pt x="316" y="495"/>
                <a:pt x="316" y="495"/>
              </a:cubicBezTo>
              <a:cubicBezTo>
                <a:pt x="316" y="316"/>
                <a:pt x="316" y="316"/>
                <a:pt x="316" y="316"/>
              </a:cubicBezTo>
              <a:cubicBezTo>
                <a:pt x="316" y="308"/>
                <a:pt x="311" y="302"/>
                <a:pt x="302" y="302"/>
              </a:cubicBezTo>
              <a:cubicBezTo>
                <a:pt x="192" y="302"/>
                <a:pt x="192" y="302"/>
                <a:pt x="192" y="302"/>
              </a:cubicBezTo>
              <a:cubicBezTo>
                <a:pt x="184" y="302"/>
                <a:pt x="179" y="308"/>
                <a:pt x="179" y="316"/>
              </a:cubicBezTo>
              <a:cubicBezTo>
                <a:pt x="179" y="495"/>
                <a:pt x="179" y="495"/>
                <a:pt x="179" y="495"/>
              </a:cubicBezTo>
              <a:cubicBezTo>
                <a:pt x="27" y="495"/>
                <a:pt x="27" y="495"/>
                <a:pt x="27" y="495"/>
              </a:cubicBezTo>
              <a:cubicBezTo>
                <a:pt x="27" y="211"/>
                <a:pt x="27" y="211"/>
                <a:pt x="27" y="211"/>
              </a:cubicBezTo>
              <a:cubicBezTo>
                <a:pt x="247" y="30"/>
                <a:pt x="247" y="30"/>
                <a:pt x="247" y="30"/>
              </a:cubicBezTo>
              <a:cubicBezTo>
                <a:pt x="335" y="101"/>
                <a:pt x="335" y="101"/>
                <a:pt x="335" y="101"/>
              </a:cubicBezTo>
              <a:cubicBezTo>
                <a:pt x="338" y="104"/>
                <a:pt x="346" y="104"/>
                <a:pt x="349" y="104"/>
              </a:cubicBezTo>
              <a:cubicBezTo>
                <a:pt x="355" y="101"/>
                <a:pt x="357" y="99"/>
                <a:pt x="357" y="93"/>
              </a:cubicBezTo>
              <a:cubicBezTo>
                <a:pt x="357" y="55"/>
                <a:pt x="357" y="55"/>
                <a:pt x="357" y="55"/>
              </a:cubicBezTo>
              <a:cubicBezTo>
                <a:pt x="412" y="55"/>
                <a:pt x="412" y="55"/>
                <a:pt x="412" y="55"/>
              </a:cubicBezTo>
              <a:cubicBezTo>
                <a:pt x="412" y="162"/>
                <a:pt x="412" y="162"/>
                <a:pt x="412" y="162"/>
              </a:cubicBezTo>
              <a:cubicBezTo>
                <a:pt x="412" y="167"/>
                <a:pt x="415" y="170"/>
                <a:pt x="418" y="173"/>
              </a:cubicBezTo>
              <a:cubicBezTo>
                <a:pt x="467" y="211"/>
                <a:pt x="467" y="211"/>
                <a:pt x="467" y="211"/>
              </a:cubicBezTo>
              <a:cubicBezTo>
                <a:pt x="467" y="495"/>
                <a:pt x="467" y="495"/>
                <a:pt x="467" y="495"/>
              </a:cubicBezTo>
              <a:close/>
            </a:path>
          </a:pathLst>
        </a:custGeom>
        <a:solidFill>
          <a:srgbClr val="003755"/>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clientData/>
  </xdr:twoCellAnchor>
  <xdr:twoCellAnchor editAs="oneCell">
    <xdr:from>
      <xdr:col>7</xdr:col>
      <xdr:colOff>3073</xdr:colOff>
      <xdr:row>0</xdr:row>
      <xdr:rowOff>167610</xdr:rowOff>
    </xdr:from>
    <xdr:to>
      <xdr:col>7</xdr:col>
      <xdr:colOff>429560</xdr:colOff>
      <xdr:row>3</xdr:row>
      <xdr:rowOff>6180</xdr:rowOff>
    </xdr:to>
    <xdr:pic>
      <xdr:nvPicPr>
        <xdr:cNvPr id="24" name="Picture 4">
          <a:hlinkClick xmlns:r="http://schemas.openxmlformats.org/officeDocument/2006/relationships" r:id="rId2"/>
          <a:extLst>
            <a:ext uri="{FF2B5EF4-FFF2-40B4-BE49-F238E27FC236}">
              <a16:creationId xmlns:a16="http://schemas.microsoft.com/office/drawing/2014/main" id="{E860FC33-81BE-176A-1BF5-64103879DCF1}"/>
            </a:ext>
          </a:extLst>
        </xdr:cNvPr>
        <xdr:cNvPicPr>
          <a:picLocks noChangeAspect="1"/>
        </xdr:cNvPicPr>
      </xdr:nvPicPr>
      <xdr:blipFill>
        <a:blip xmlns:r="http://schemas.openxmlformats.org/officeDocument/2006/relationships" r:embed="rId3"/>
        <a:stretch>
          <a:fillRect/>
        </a:stretch>
      </xdr:blipFill>
      <xdr:spPr>
        <a:xfrm>
          <a:off x="12414131" y="167610"/>
          <a:ext cx="426487" cy="381495"/>
        </a:xfrm>
        <a:prstGeom prst="rect">
          <a:avLst/>
        </a:prstGeom>
      </xdr:spPr>
    </xdr:pic>
    <xdr:clientData/>
  </xdr:twoCellAnchor>
  <xdr:twoCellAnchor editAs="oneCell">
    <xdr:from>
      <xdr:col>1</xdr:col>
      <xdr:colOff>0</xdr:colOff>
      <xdr:row>1</xdr:row>
      <xdr:rowOff>0</xdr:rowOff>
    </xdr:from>
    <xdr:to>
      <xdr:col>1</xdr:col>
      <xdr:colOff>1914893</xdr:colOff>
      <xdr:row>2</xdr:row>
      <xdr:rowOff>9525</xdr:rowOff>
    </xdr:to>
    <xdr:pic>
      <xdr:nvPicPr>
        <xdr:cNvPr id="3" name="Danske_Bank_Logo">
          <a:extLst>
            <a:ext uri="{FF2B5EF4-FFF2-40B4-BE49-F238E27FC236}">
              <a16:creationId xmlns:a16="http://schemas.microsoft.com/office/drawing/2014/main" id="{8FBDACEA-CF52-425F-A2D7-62FD54EC12F7}"/>
            </a:ext>
          </a:extLst>
        </xdr:cNvPr>
        <xdr:cNvPicPr>
          <a:picLocks noChangeAspect="1"/>
        </xdr:cNvPicPr>
      </xdr:nvPicPr>
      <xdr:blipFill>
        <a:blip xmlns:r="http://schemas.openxmlformats.org/officeDocument/2006/relationships" r:embed="rId4"/>
        <a:stretch>
          <a:fillRect/>
        </a:stretch>
      </xdr:blipFill>
      <xdr:spPr>
        <a:xfrm>
          <a:off x="311150" y="171450"/>
          <a:ext cx="1918068" cy="1905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7</xdr:col>
      <xdr:colOff>0</xdr:colOff>
      <xdr:row>0</xdr:row>
      <xdr:rowOff>76200</xdr:rowOff>
    </xdr:from>
    <xdr:to>
      <xdr:col>7</xdr:col>
      <xdr:colOff>0</xdr:colOff>
      <xdr:row>2</xdr:row>
      <xdr:rowOff>164250</xdr:rowOff>
    </xdr:to>
    <xdr:sp macro="[0]!bbbb" textlink="">
      <xdr:nvSpPr>
        <xdr:cNvPr id="2" name="Home unselected">
          <a:hlinkClick xmlns:r="http://schemas.openxmlformats.org/officeDocument/2006/relationships" r:id="rId1"/>
          <a:extLst>
            <a:ext uri="{FF2B5EF4-FFF2-40B4-BE49-F238E27FC236}">
              <a16:creationId xmlns:a16="http://schemas.microsoft.com/office/drawing/2014/main" id="{00000000-0008-0000-1800-000002000000}"/>
            </a:ext>
          </a:extLst>
        </xdr:cNvPr>
        <xdr:cNvSpPr>
          <a:spLocks noChangeAspect="1" noEditPoints="1"/>
        </xdr:cNvSpPr>
      </xdr:nvSpPr>
      <xdr:spPr bwMode="auto">
        <a:xfrm>
          <a:off x="12477750" y="76200"/>
          <a:ext cx="426774" cy="450000"/>
        </a:xfrm>
        <a:custGeom>
          <a:avLst/>
          <a:gdLst>
            <a:gd name="T0" fmla="*/ 489 w 495"/>
            <a:gd name="T1" fmla="*/ 195 h 522"/>
            <a:gd name="T2" fmla="*/ 440 w 495"/>
            <a:gd name="T3" fmla="*/ 154 h 522"/>
            <a:gd name="T4" fmla="*/ 440 w 495"/>
            <a:gd name="T5" fmla="*/ 41 h 522"/>
            <a:gd name="T6" fmla="*/ 426 w 495"/>
            <a:gd name="T7" fmla="*/ 27 h 522"/>
            <a:gd name="T8" fmla="*/ 344 w 495"/>
            <a:gd name="T9" fmla="*/ 27 h 522"/>
            <a:gd name="T10" fmla="*/ 330 w 495"/>
            <a:gd name="T11" fmla="*/ 41 h 522"/>
            <a:gd name="T12" fmla="*/ 330 w 495"/>
            <a:gd name="T13" fmla="*/ 63 h 522"/>
            <a:gd name="T14" fmla="*/ 256 w 495"/>
            <a:gd name="T15" fmla="*/ 2 h 522"/>
            <a:gd name="T16" fmla="*/ 239 w 495"/>
            <a:gd name="T17" fmla="*/ 2 h 522"/>
            <a:gd name="T18" fmla="*/ 5 w 495"/>
            <a:gd name="T19" fmla="*/ 195 h 522"/>
            <a:gd name="T20" fmla="*/ 0 w 495"/>
            <a:gd name="T21" fmla="*/ 206 h 522"/>
            <a:gd name="T22" fmla="*/ 0 w 495"/>
            <a:gd name="T23" fmla="*/ 508 h 522"/>
            <a:gd name="T24" fmla="*/ 14 w 495"/>
            <a:gd name="T25" fmla="*/ 522 h 522"/>
            <a:gd name="T26" fmla="*/ 481 w 495"/>
            <a:gd name="T27" fmla="*/ 522 h 522"/>
            <a:gd name="T28" fmla="*/ 495 w 495"/>
            <a:gd name="T29" fmla="*/ 508 h 522"/>
            <a:gd name="T30" fmla="*/ 495 w 495"/>
            <a:gd name="T31" fmla="*/ 206 h 522"/>
            <a:gd name="T32" fmla="*/ 489 w 495"/>
            <a:gd name="T33" fmla="*/ 195 h 522"/>
            <a:gd name="T34" fmla="*/ 467 w 495"/>
            <a:gd name="T35" fmla="*/ 495 h 522"/>
            <a:gd name="T36" fmla="*/ 316 w 495"/>
            <a:gd name="T37" fmla="*/ 495 h 522"/>
            <a:gd name="T38" fmla="*/ 316 w 495"/>
            <a:gd name="T39" fmla="*/ 316 h 522"/>
            <a:gd name="T40" fmla="*/ 302 w 495"/>
            <a:gd name="T41" fmla="*/ 302 h 522"/>
            <a:gd name="T42" fmla="*/ 192 w 495"/>
            <a:gd name="T43" fmla="*/ 302 h 522"/>
            <a:gd name="T44" fmla="*/ 179 w 495"/>
            <a:gd name="T45" fmla="*/ 316 h 522"/>
            <a:gd name="T46" fmla="*/ 179 w 495"/>
            <a:gd name="T47" fmla="*/ 495 h 522"/>
            <a:gd name="T48" fmla="*/ 27 w 495"/>
            <a:gd name="T49" fmla="*/ 495 h 522"/>
            <a:gd name="T50" fmla="*/ 27 w 495"/>
            <a:gd name="T51" fmla="*/ 211 h 522"/>
            <a:gd name="T52" fmla="*/ 247 w 495"/>
            <a:gd name="T53" fmla="*/ 30 h 522"/>
            <a:gd name="T54" fmla="*/ 335 w 495"/>
            <a:gd name="T55" fmla="*/ 101 h 522"/>
            <a:gd name="T56" fmla="*/ 349 w 495"/>
            <a:gd name="T57" fmla="*/ 104 h 522"/>
            <a:gd name="T58" fmla="*/ 357 w 495"/>
            <a:gd name="T59" fmla="*/ 93 h 522"/>
            <a:gd name="T60" fmla="*/ 357 w 495"/>
            <a:gd name="T61" fmla="*/ 55 h 522"/>
            <a:gd name="T62" fmla="*/ 412 w 495"/>
            <a:gd name="T63" fmla="*/ 55 h 522"/>
            <a:gd name="T64" fmla="*/ 412 w 495"/>
            <a:gd name="T65" fmla="*/ 162 h 522"/>
            <a:gd name="T66" fmla="*/ 418 w 495"/>
            <a:gd name="T67" fmla="*/ 173 h 522"/>
            <a:gd name="T68" fmla="*/ 467 w 495"/>
            <a:gd name="T69" fmla="*/ 211 h 522"/>
            <a:gd name="T70" fmla="*/ 467 w 495"/>
            <a:gd name="T71" fmla="*/ 495 h 52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495" h="522">
              <a:moveTo>
                <a:pt x="489" y="195"/>
              </a:moveTo>
              <a:cubicBezTo>
                <a:pt x="440" y="154"/>
                <a:pt x="440" y="154"/>
                <a:pt x="440" y="154"/>
              </a:cubicBezTo>
              <a:cubicBezTo>
                <a:pt x="440" y="41"/>
                <a:pt x="440" y="41"/>
                <a:pt x="440" y="41"/>
              </a:cubicBezTo>
              <a:cubicBezTo>
                <a:pt x="440" y="33"/>
                <a:pt x="434" y="27"/>
                <a:pt x="426" y="27"/>
              </a:cubicBezTo>
              <a:cubicBezTo>
                <a:pt x="344" y="27"/>
                <a:pt x="344" y="27"/>
                <a:pt x="344" y="27"/>
              </a:cubicBezTo>
              <a:cubicBezTo>
                <a:pt x="335" y="27"/>
                <a:pt x="330" y="33"/>
                <a:pt x="330" y="41"/>
              </a:cubicBezTo>
              <a:cubicBezTo>
                <a:pt x="330" y="63"/>
                <a:pt x="330" y="63"/>
                <a:pt x="330" y="63"/>
              </a:cubicBezTo>
              <a:cubicBezTo>
                <a:pt x="256" y="2"/>
                <a:pt x="256" y="2"/>
                <a:pt x="256" y="2"/>
              </a:cubicBezTo>
              <a:cubicBezTo>
                <a:pt x="250" y="0"/>
                <a:pt x="245" y="0"/>
                <a:pt x="239" y="2"/>
              </a:cubicBezTo>
              <a:cubicBezTo>
                <a:pt x="5" y="195"/>
                <a:pt x="5" y="195"/>
                <a:pt x="5" y="195"/>
              </a:cubicBezTo>
              <a:cubicBezTo>
                <a:pt x="3" y="198"/>
                <a:pt x="0" y="203"/>
                <a:pt x="0" y="206"/>
              </a:cubicBezTo>
              <a:cubicBezTo>
                <a:pt x="0" y="508"/>
                <a:pt x="0" y="508"/>
                <a:pt x="0" y="508"/>
              </a:cubicBezTo>
              <a:cubicBezTo>
                <a:pt x="0" y="517"/>
                <a:pt x="5" y="522"/>
                <a:pt x="14" y="522"/>
              </a:cubicBezTo>
              <a:cubicBezTo>
                <a:pt x="481" y="522"/>
                <a:pt x="481" y="522"/>
                <a:pt x="481" y="522"/>
              </a:cubicBezTo>
              <a:cubicBezTo>
                <a:pt x="489" y="522"/>
                <a:pt x="495" y="517"/>
                <a:pt x="495" y="508"/>
              </a:cubicBezTo>
              <a:cubicBezTo>
                <a:pt x="495" y="206"/>
                <a:pt x="495" y="206"/>
                <a:pt x="495" y="206"/>
              </a:cubicBezTo>
              <a:cubicBezTo>
                <a:pt x="495" y="200"/>
                <a:pt x="492" y="198"/>
                <a:pt x="489" y="195"/>
              </a:cubicBezTo>
              <a:close/>
              <a:moveTo>
                <a:pt x="467" y="495"/>
              </a:moveTo>
              <a:cubicBezTo>
                <a:pt x="316" y="495"/>
                <a:pt x="316" y="495"/>
                <a:pt x="316" y="495"/>
              </a:cubicBezTo>
              <a:cubicBezTo>
                <a:pt x="316" y="316"/>
                <a:pt x="316" y="316"/>
                <a:pt x="316" y="316"/>
              </a:cubicBezTo>
              <a:cubicBezTo>
                <a:pt x="316" y="308"/>
                <a:pt x="311" y="302"/>
                <a:pt x="302" y="302"/>
              </a:cubicBezTo>
              <a:cubicBezTo>
                <a:pt x="192" y="302"/>
                <a:pt x="192" y="302"/>
                <a:pt x="192" y="302"/>
              </a:cubicBezTo>
              <a:cubicBezTo>
                <a:pt x="184" y="302"/>
                <a:pt x="179" y="308"/>
                <a:pt x="179" y="316"/>
              </a:cubicBezTo>
              <a:cubicBezTo>
                <a:pt x="179" y="495"/>
                <a:pt x="179" y="495"/>
                <a:pt x="179" y="495"/>
              </a:cubicBezTo>
              <a:cubicBezTo>
                <a:pt x="27" y="495"/>
                <a:pt x="27" y="495"/>
                <a:pt x="27" y="495"/>
              </a:cubicBezTo>
              <a:cubicBezTo>
                <a:pt x="27" y="211"/>
                <a:pt x="27" y="211"/>
                <a:pt x="27" y="211"/>
              </a:cubicBezTo>
              <a:cubicBezTo>
                <a:pt x="247" y="30"/>
                <a:pt x="247" y="30"/>
                <a:pt x="247" y="30"/>
              </a:cubicBezTo>
              <a:cubicBezTo>
                <a:pt x="335" y="101"/>
                <a:pt x="335" y="101"/>
                <a:pt x="335" y="101"/>
              </a:cubicBezTo>
              <a:cubicBezTo>
                <a:pt x="338" y="104"/>
                <a:pt x="346" y="104"/>
                <a:pt x="349" y="104"/>
              </a:cubicBezTo>
              <a:cubicBezTo>
                <a:pt x="355" y="101"/>
                <a:pt x="357" y="99"/>
                <a:pt x="357" y="93"/>
              </a:cubicBezTo>
              <a:cubicBezTo>
                <a:pt x="357" y="55"/>
                <a:pt x="357" y="55"/>
                <a:pt x="357" y="55"/>
              </a:cubicBezTo>
              <a:cubicBezTo>
                <a:pt x="412" y="55"/>
                <a:pt x="412" y="55"/>
                <a:pt x="412" y="55"/>
              </a:cubicBezTo>
              <a:cubicBezTo>
                <a:pt x="412" y="162"/>
                <a:pt x="412" y="162"/>
                <a:pt x="412" y="162"/>
              </a:cubicBezTo>
              <a:cubicBezTo>
                <a:pt x="412" y="167"/>
                <a:pt x="415" y="170"/>
                <a:pt x="418" y="173"/>
              </a:cubicBezTo>
              <a:cubicBezTo>
                <a:pt x="467" y="211"/>
                <a:pt x="467" y="211"/>
                <a:pt x="467" y="211"/>
              </a:cubicBezTo>
              <a:cubicBezTo>
                <a:pt x="467" y="495"/>
                <a:pt x="467" y="495"/>
                <a:pt x="467" y="495"/>
              </a:cubicBezTo>
              <a:close/>
            </a:path>
          </a:pathLst>
        </a:custGeom>
        <a:solidFill>
          <a:srgbClr val="003755"/>
        </a:solidFill>
        <a:ln>
          <a:noFill/>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clientData/>
  </xdr:twoCellAnchor>
  <xdr:twoCellAnchor editAs="oneCell">
    <xdr:from>
      <xdr:col>1</xdr:col>
      <xdr:colOff>0</xdr:colOff>
      <xdr:row>1</xdr:row>
      <xdr:rowOff>0</xdr:rowOff>
    </xdr:from>
    <xdr:to>
      <xdr:col>1</xdr:col>
      <xdr:colOff>1911718</xdr:colOff>
      <xdr:row>2</xdr:row>
      <xdr:rowOff>10584</xdr:rowOff>
    </xdr:to>
    <xdr:pic>
      <xdr:nvPicPr>
        <xdr:cNvPr id="3" name="Danske_Bank_Logo">
          <a:extLst>
            <a:ext uri="{FF2B5EF4-FFF2-40B4-BE49-F238E27FC236}">
              <a16:creationId xmlns:a16="http://schemas.microsoft.com/office/drawing/2014/main" id="{9D802052-66A1-45BD-9FC6-B95D00488EAD}"/>
            </a:ext>
          </a:extLst>
        </xdr:cNvPr>
        <xdr:cNvPicPr>
          <a:picLocks noChangeAspect="1"/>
        </xdr:cNvPicPr>
      </xdr:nvPicPr>
      <xdr:blipFill>
        <a:blip xmlns:r="http://schemas.openxmlformats.org/officeDocument/2006/relationships" r:embed="rId2"/>
        <a:stretch>
          <a:fillRect/>
        </a:stretch>
      </xdr:blipFill>
      <xdr:spPr>
        <a:xfrm>
          <a:off x="313267" y="169333"/>
          <a:ext cx="1918068" cy="190500"/>
        </a:xfrm>
        <a:prstGeom prst="rect">
          <a:avLst/>
        </a:prstGeom>
      </xdr:spPr>
    </xdr:pic>
    <xdr:clientData/>
  </xdr:twoCellAnchor>
  <xdr:twoCellAnchor>
    <xdr:from>
      <xdr:col>7</xdr:col>
      <xdr:colOff>0</xdr:colOff>
      <xdr:row>1</xdr:row>
      <xdr:rowOff>0</xdr:rowOff>
    </xdr:from>
    <xdr:to>
      <xdr:col>7</xdr:col>
      <xdr:colOff>409221</xdr:colOff>
      <xdr:row>2</xdr:row>
      <xdr:rowOff>178302</xdr:rowOff>
    </xdr:to>
    <xdr:sp macro="" textlink="">
      <xdr:nvSpPr>
        <xdr:cNvPr id="4" name="Home">
          <a:hlinkClick xmlns:r="http://schemas.openxmlformats.org/officeDocument/2006/relationships" r:id="rId3"/>
          <a:extLst>
            <a:ext uri="{FF2B5EF4-FFF2-40B4-BE49-F238E27FC236}">
              <a16:creationId xmlns:a16="http://schemas.microsoft.com/office/drawing/2014/main" id="{073D09AF-CACD-4002-9FC7-2B5457A41447}"/>
            </a:ext>
          </a:extLst>
        </xdr:cNvPr>
        <xdr:cNvSpPr>
          <a:spLocks noChangeAspect="1" noEditPoints="1"/>
        </xdr:cNvSpPr>
      </xdr:nvSpPr>
      <xdr:spPr bwMode="auto">
        <a:xfrm>
          <a:off x="12466544" y="182096"/>
          <a:ext cx="409221" cy="360397"/>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1914893</xdr:colOff>
      <xdr:row>2</xdr:row>
      <xdr:rowOff>9525</xdr:rowOff>
    </xdr:to>
    <xdr:pic>
      <xdr:nvPicPr>
        <xdr:cNvPr id="3" name="Danske_Bank_Logo">
          <a:extLst>
            <a:ext uri="{FF2B5EF4-FFF2-40B4-BE49-F238E27FC236}">
              <a16:creationId xmlns:a16="http://schemas.microsoft.com/office/drawing/2014/main" id="{E0E73706-6FDD-40F4-925E-E8A275DB392F}"/>
            </a:ext>
          </a:extLst>
        </xdr:cNvPr>
        <xdr:cNvPicPr>
          <a:picLocks noChangeAspect="1"/>
        </xdr:cNvPicPr>
      </xdr:nvPicPr>
      <xdr:blipFill>
        <a:blip xmlns:r="http://schemas.openxmlformats.org/officeDocument/2006/relationships" r:embed="rId1"/>
        <a:stretch>
          <a:fillRect/>
        </a:stretch>
      </xdr:blipFill>
      <xdr:spPr>
        <a:xfrm>
          <a:off x="311150" y="171450"/>
          <a:ext cx="1918068" cy="190500"/>
        </a:xfrm>
        <a:prstGeom prst="rect">
          <a:avLst/>
        </a:prstGeom>
      </xdr:spPr>
    </xdr:pic>
    <xdr:clientData/>
  </xdr:twoCellAnchor>
  <xdr:twoCellAnchor>
    <xdr:from>
      <xdr:col>7</xdr:col>
      <xdr:colOff>0</xdr:colOff>
      <xdr:row>1</xdr:row>
      <xdr:rowOff>0</xdr:rowOff>
    </xdr:from>
    <xdr:to>
      <xdr:col>7</xdr:col>
      <xdr:colOff>409221</xdr:colOff>
      <xdr:row>2</xdr:row>
      <xdr:rowOff>176247</xdr:rowOff>
    </xdr:to>
    <xdr:sp macro="" textlink="">
      <xdr:nvSpPr>
        <xdr:cNvPr id="2" name="Home">
          <a:hlinkClick xmlns:r="http://schemas.openxmlformats.org/officeDocument/2006/relationships" r:id="rId2"/>
          <a:extLst>
            <a:ext uri="{FF2B5EF4-FFF2-40B4-BE49-F238E27FC236}">
              <a16:creationId xmlns:a16="http://schemas.microsoft.com/office/drawing/2014/main" id="{6CE8CBE0-016F-4F98-8FD4-EB3A79E602D5}"/>
            </a:ext>
          </a:extLst>
        </xdr:cNvPr>
        <xdr:cNvSpPr>
          <a:spLocks noChangeAspect="1" noEditPoints="1"/>
        </xdr:cNvSpPr>
      </xdr:nvSpPr>
      <xdr:spPr bwMode="auto">
        <a:xfrm>
          <a:off x="12407900" y="184150"/>
          <a:ext cx="409221" cy="360397"/>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1914893</xdr:colOff>
      <xdr:row>2</xdr:row>
      <xdr:rowOff>9525</xdr:rowOff>
    </xdr:to>
    <xdr:pic>
      <xdr:nvPicPr>
        <xdr:cNvPr id="3" name="Danske_Bank_Logo">
          <a:extLst>
            <a:ext uri="{FF2B5EF4-FFF2-40B4-BE49-F238E27FC236}">
              <a16:creationId xmlns:a16="http://schemas.microsoft.com/office/drawing/2014/main" id="{BF9BD446-8E69-4BB8-BEE0-3EF09057FE39}"/>
            </a:ext>
          </a:extLst>
        </xdr:cNvPr>
        <xdr:cNvPicPr>
          <a:picLocks noChangeAspect="1"/>
        </xdr:cNvPicPr>
      </xdr:nvPicPr>
      <xdr:blipFill>
        <a:blip xmlns:r="http://schemas.openxmlformats.org/officeDocument/2006/relationships" r:embed="rId1"/>
        <a:stretch>
          <a:fillRect/>
        </a:stretch>
      </xdr:blipFill>
      <xdr:spPr>
        <a:xfrm>
          <a:off x="311150" y="171450"/>
          <a:ext cx="1918068" cy="190500"/>
        </a:xfrm>
        <a:prstGeom prst="rect">
          <a:avLst/>
        </a:prstGeom>
      </xdr:spPr>
    </xdr:pic>
    <xdr:clientData/>
  </xdr:twoCellAnchor>
  <xdr:twoCellAnchor>
    <xdr:from>
      <xdr:col>7</xdr:col>
      <xdr:colOff>4323</xdr:colOff>
      <xdr:row>1</xdr:row>
      <xdr:rowOff>11156</xdr:rowOff>
    </xdr:from>
    <xdr:to>
      <xdr:col>7</xdr:col>
      <xdr:colOff>413544</xdr:colOff>
      <xdr:row>2</xdr:row>
      <xdr:rowOff>178630</xdr:rowOff>
    </xdr:to>
    <xdr:sp macro="" textlink="">
      <xdr:nvSpPr>
        <xdr:cNvPr id="13" name="Home">
          <a:hlinkClick xmlns:r="http://schemas.openxmlformats.org/officeDocument/2006/relationships" r:id="rId2"/>
          <a:extLst>
            <a:ext uri="{FF2B5EF4-FFF2-40B4-BE49-F238E27FC236}">
              <a16:creationId xmlns:a16="http://schemas.microsoft.com/office/drawing/2014/main" id="{3E35857A-7F34-413E-B92F-AF8EE6ED1C73}"/>
            </a:ext>
          </a:extLst>
        </xdr:cNvPr>
        <xdr:cNvSpPr>
          <a:spLocks noChangeAspect="1" noEditPoints="1"/>
        </xdr:cNvSpPr>
      </xdr:nvSpPr>
      <xdr:spPr bwMode="auto">
        <a:xfrm>
          <a:off x="12418155" y="194972"/>
          <a:ext cx="409221" cy="351290"/>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1911718</xdr:colOff>
      <xdr:row>2</xdr:row>
      <xdr:rowOff>6350</xdr:rowOff>
    </xdr:to>
    <xdr:pic>
      <xdr:nvPicPr>
        <xdr:cNvPr id="2" name="Danske_Bank_Logo">
          <a:extLst>
            <a:ext uri="{FF2B5EF4-FFF2-40B4-BE49-F238E27FC236}">
              <a16:creationId xmlns:a16="http://schemas.microsoft.com/office/drawing/2014/main" id="{C4117538-7274-41B4-BE37-D93D1D5AC58C}"/>
            </a:ext>
          </a:extLst>
        </xdr:cNvPr>
        <xdr:cNvPicPr>
          <a:picLocks noChangeAspect="1"/>
        </xdr:cNvPicPr>
      </xdr:nvPicPr>
      <xdr:blipFill>
        <a:blip xmlns:r="http://schemas.openxmlformats.org/officeDocument/2006/relationships" r:embed="rId1"/>
        <a:stretch>
          <a:fillRect/>
        </a:stretch>
      </xdr:blipFill>
      <xdr:spPr>
        <a:xfrm>
          <a:off x="311150" y="184150"/>
          <a:ext cx="1918068" cy="190500"/>
        </a:xfrm>
        <a:prstGeom prst="rect">
          <a:avLst/>
        </a:prstGeom>
      </xdr:spPr>
    </xdr:pic>
    <xdr:clientData/>
  </xdr:twoCellAnchor>
  <xdr:twoCellAnchor>
    <xdr:from>
      <xdr:col>7</xdr:col>
      <xdr:colOff>6221</xdr:colOff>
      <xdr:row>1</xdr:row>
      <xdr:rowOff>2046</xdr:rowOff>
    </xdr:from>
    <xdr:to>
      <xdr:col>7</xdr:col>
      <xdr:colOff>444404</xdr:colOff>
      <xdr:row>2</xdr:row>
      <xdr:rowOff>177593</xdr:rowOff>
    </xdr:to>
    <xdr:sp macro="" textlink="">
      <xdr:nvSpPr>
        <xdr:cNvPr id="33" name="Home">
          <a:hlinkClick xmlns:r="http://schemas.openxmlformats.org/officeDocument/2006/relationships" r:id="rId2"/>
          <a:extLst>
            <a:ext uri="{FF2B5EF4-FFF2-40B4-BE49-F238E27FC236}">
              <a16:creationId xmlns:a16="http://schemas.microsoft.com/office/drawing/2014/main" id="{CC949C58-E000-4DE3-A58E-2B25AA8080D4}"/>
            </a:ext>
          </a:extLst>
        </xdr:cNvPr>
        <xdr:cNvSpPr>
          <a:spLocks noChangeAspect="1" noEditPoints="1"/>
        </xdr:cNvSpPr>
      </xdr:nvSpPr>
      <xdr:spPr bwMode="auto">
        <a:xfrm>
          <a:off x="12428031" y="186498"/>
          <a:ext cx="438183" cy="360000"/>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7</xdr:col>
      <xdr:colOff>7035030</xdr:colOff>
      <xdr:row>0</xdr:row>
      <xdr:rowOff>180879</xdr:rowOff>
    </xdr:from>
    <xdr:to>
      <xdr:col>8</xdr:col>
      <xdr:colOff>431597</xdr:colOff>
      <xdr:row>2</xdr:row>
      <xdr:rowOff>181083</xdr:rowOff>
    </xdr:to>
    <xdr:sp macro="" textlink="">
      <xdr:nvSpPr>
        <xdr:cNvPr id="5" name="Home">
          <a:hlinkClick xmlns:r="http://schemas.openxmlformats.org/officeDocument/2006/relationships" r:id="rId1"/>
          <a:extLst>
            <a:ext uri="{FF2B5EF4-FFF2-40B4-BE49-F238E27FC236}">
              <a16:creationId xmlns:a16="http://schemas.microsoft.com/office/drawing/2014/main" id="{32DE50B5-1097-49CA-98F4-63A85C49BDA5}"/>
            </a:ext>
          </a:extLst>
        </xdr:cNvPr>
        <xdr:cNvSpPr>
          <a:spLocks noChangeAspect="1" noEditPoints="1"/>
        </xdr:cNvSpPr>
      </xdr:nvSpPr>
      <xdr:spPr bwMode="auto">
        <a:xfrm>
          <a:off x="20908818" y="180879"/>
          <a:ext cx="431597" cy="369659"/>
        </a:xfrm>
        <a:custGeom>
          <a:avLst/>
          <a:gdLst>
            <a:gd name="T0" fmla="*/ 2099 w 4864"/>
            <a:gd name="T1" fmla="*/ 2601 h 4234"/>
            <a:gd name="T2" fmla="*/ 2099 w 4864"/>
            <a:gd name="T3" fmla="*/ 3901 h 4234"/>
            <a:gd name="T4" fmla="*/ 2749 w 4864"/>
            <a:gd name="T5" fmla="*/ 3901 h 4234"/>
            <a:gd name="T6" fmla="*/ 2749 w 4864"/>
            <a:gd name="T7" fmla="*/ 2601 h 4234"/>
            <a:gd name="T8" fmla="*/ 2099 w 4864"/>
            <a:gd name="T9" fmla="*/ 2601 h 4234"/>
            <a:gd name="T10" fmla="*/ 2424 w 4864"/>
            <a:gd name="T11" fmla="*/ 367 h 4234"/>
            <a:gd name="T12" fmla="*/ 800 w 4864"/>
            <a:gd name="T13" fmla="*/ 1626 h 4234"/>
            <a:gd name="T14" fmla="*/ 800 w 4864"/>
            <a:gd name="T15" fmla="*/ 3901 h 4234"/>
            <a:gd name="T16" fmla="*/ 1774 w 4864"/>
            <a:gd name="T17" fmla="*/ 3901 h 4234"/>
            <a:gd name="T18" fmla="*/ 1774 w 4864"/>
            <a:gd name="T19" fmla="*/ 2601 h 4234"/>
            <a:gd name="T20" fmla="*/ 2099 w 4864"/>
            <a:gd name="T21" fmla="*/ 2276 h 4234"/>
            <a:gd name="T22" fmla="*/ 2749 w 4864"/>
            <a:gd name="T23" fmla="*/ 2276 h 4234"/>
            <a:gd name="T24" fmla="*/ 3074 w 4864"/>
            <a:gd name="T25" fmla="*/ 2601 h 4234"/>
            <a:gd name="T26" fmla="*/ 3074 w 4864"/>
            <a:gd name="T27" fmla="*/ 3901 h 4234"/>
            <a:gd name="T28" fmla="*/ 4048 w 4864"/>
            <a:gd name="T29" fmla="*/ 3901 h 4234"/>
            <a:gd name="T30" fmla="*/ 4048 w 4864"/>
            <a:gd name="T31" fmla="*/ 1626 h 4234"/>
            <a:gd name="T32" fmla="*/ 2424 w 4864"/>
            <a:gd name="T33" fmla="*/ 367 h 4234"/>
            <a:gd name="T34" fmla="*/ 2311 w 4864"/>
            <a:gd name="T35" fmla="*/ 41 h 4234"/>
            <a:gd name="T36" fmla="*/ 2514 w 4864"/>
            <a:gd name="T37" fmla="*/ 41 h 4234"/>
            <a:gd name="T38" fmla="*/ 4864 w 4864"/>
            <a:gd name="T39" fmla="*/ 1873 h 4234"/>
            <a:gd name="T40" fmla="*/ 4662 w 4864"/>
            <a:gd name="T41" fmla="*/ 2117 h 4234"/>
            <a:gd name="T42" fmla="*/ 4378 w 4864"/>
            <a:gd name="T43" fmla="*/ 1914 h 4234"/>
            <a:gd name="T44" fmla="*/ 4378 w 4864"/>
            <a:gd name="T45" fmla="*/ 3909 h 4234"/>
            <a:gd name="T46" fmla="*/ 4054 w 4864"/>
            <a:gd name="T47" fmla="*/ 4234 h 4234"/>
            <a:gd name="T48" fmla="*/ 811 w 4864"/>
            <a:gd name="T49" fmla="*/ 4234 h 4234"/>
            <a:gd name="T50" fmla="*/ 487 w 4864"/>
            <a:gd name="T51" fmla="*/ 3909 h 4234"/>
            <a:gd name="T52" fmla="*/ 487 w 4864"/>
            <a:gd name="T53" fmla="*/ 1873 h 4234"/>
            <a:gd name="T54" fmla="*/ 203 w 4864"/>
            <a:gd name="T55" fmla="*/ 2117 h 4234"/>
            <a:gd name="T56" fmla="*/ 0 w 4864"/>
            <a:gd name="T57" fmla="*/ 1873 h 4234"/>
            <a:gd name="T58" fmla="*/ 2311 w 4864"/>
            <a:gd name="T59" fmla="*/ 41 h 4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4864" h="4234">
              <a:moveTo>
                <a:pt x="2099" y="2601"/>
              </a:moveTo>
              <a:lnTo>
                <a:pt x="2099" y="3901"/>
              </a:lnTo>
              <a:lnTo>
                <a:pt x="2749" y="3901"/>
              </a:lnTo>
              <a:lnTo>
                <a:pt x="2749" y="2601"/>
              </a:lnTo>
              <a:lnTo>
                <a:pt x="2099" y="2601"/>
              </a:lnTo>
              <a:close/>
              <a:moveTo>
                <a:pt x="2424" y="367"/>
              </a:moveTo>
              <a:cubicBezTo>
                <a:pt x="2424" y="367"/>
                <a:pt x="2424" y="367"/>
                <a:pt x="800" y="1626"/>
              </a:cubicBezTo>
              <a:cubicBezTo>
                <a:pt x="800" y="1626"/>
                <a:pt x="800" y="1626"/>
                <a:pt x="800" y="3901"/>
              </a:cubicBezTo>
              <a:cubicBezTo>
                <a:pt x="800" y="3901"/>
                <a:pt x="800" y="3901"/>
                <a:pt x="1774" y="3901"/>
              </a:cubicBezTo>
              <a:cubicBezTo>
                <a:pt x="1774" y="3901"/>
                <a:pt x="1774" y="3901"/>
                <a:pt x="1774" y="2601"/>
              </a:cubicBezTo>
              <a:cubicBezTo>
                <a:pt x="1774" y="2439"/>
                <a:pt x="1937" y="2276"/>
                <a:pt x="2099" y="2276"/>
              </a:cubicBezTo>
              <a:cubicBezTo>
                <a:pt x="2099" y="2276"/>
                <a:pt x="2099" y="2276"/>
                <a:pt x="2749" y="2276"/>
              </a:cubicBezTo>
              <a:cubicBezTo>
                <a:pt x="2911" y="2276"/>
                <a:pt x="3074" y="2439"/>
                <a:pt x="3074" y="2601"/>
              </a:cubicBezTo>
              <a:cubicBezTo>
                <a:pt x="3074" y="2601"/>
                <a:pt x="3074" y="2601"/>
                <a:pt x="3074" y="3901"/>
              </a:cubicBezTo>
              <a:lnTo>
                <a:pt x="4048" y="3901"/>
              </a:lnTo>
              <a:cubicBezTo>
                <a:pt x="4048" y="3901"/>
                <a:pt x="4048" y="3901"/>
                <a:pt x="4048" y="1626"/>
              </a:cubicBezTo>
              <a:cubicBezTo>
                <a:pt x="4048" y="1626"/>
                <a:pt x="4048" y="1626"/>
                <a:pt x="2424" y="367"/>
              </a:cubicBezTo>
              <a:close/>
              <a:moveTo>
                <a:pt x="2311" y="41"/>
              </a:moveTo>
              <a:cubicBezTo>
                <a:pt x="2392" y="0"/>
                <a:pt x="2473" y="0"/>
                <a:pt x="2514" y="41"/>
              </a:cubicBezTo>
              <a:lnTo>
                <a:pt x="4864" y="1873"/>
              </a:lnTo>
              <a:cubicBezTo>
                <a:pt x="4864" y="1873"/>
                <a:pt x="4864" y="1873"/>
                <a:pt x="4662" y="2117"/>
              </a:cubicBezTo>
              <a:cubicBezTo>
                <a:pt x="4662" y="2117"/>
                <a:pt x="4662" y="2117"/>
                <a:pt x="4378" y="1914"/>
              </a:cubicBezTo>
              <a:cubicBezTo>
                <a:pt x="4378" y="1914"/>
                <a:pt x="4378" y="1914"/>
                <a:pt x="4378" y="3909"/>
              </a:cubicBezTo>
              <a:cubicBezTo>
                <a:pt x="4378" y="4072"/>
                <a:pt x="4216" y="4234"/>
                <a:pt x="4054" y="4234"/>
              </a:cubicBezTo>
              <a:cubicBezTo>
                <a:pt x="4054" y="4234"/>
                <a:pt x="4054" y="4234"/>
                <a:pt x="811" y="4234"/>
              </a:cubicBezTo>
              <a:cubicBezTo>
                <a:pt x="649" y="4234"/>
                <a:pt x="487" y="4072"/>
                <a:pt x="487" y="3909"/>
              </a:cubicBezTo>
              <a:cubicBezTo>
                <a:pt x="487" y="3909"/>
                <a:pt x="487" y="3909"/>
                <a:pt x="487" y="1873"/>
              </a:cubicBezTo>
              <a:cubicBezTo>
                <a:pt x="487" y="1873"/>
                <a:pt x="487" y="1873"/>
                <a:pt x="203" y="2117"/>
              </a:cubicBezTo>
              <a:cubicBezTo>
                <a:pt x="203" y="2117"/>
                <a:pt x="203" y="2117"/>
                <a:pt x="0" y="1873"/>
              </a:cubicBezTo>
              <a:cubicBezTo>
                <a:pt x="0" y="1873"/>
                <a:pt x="0" y="1873"/>
                <a:pt x="2311" y="41"/>
              </a:cubicBezTo>
              <a:close/>
            </a:path>
          </a:pathLst>
        </a:custGeom>
        <a:solidFill>
          <a:schemeClr val="tx1"/>
        </a:solidFill>
        <a:ln w="0">
          <a:noFill/>
          <a:prstDash val="solid"/>
          <a:round/>
          <a:headEnd/>
          <a:tailEnd/>
        </a:ln>
      </xdr:spPr>
      <xdr:txBody>
        <a:bodyPr vert="horz" wrap="square" lIns="91440" tIns="45720" rIns="91440" bIns="45720" numCol="1"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da-DK"/>
        </a:p>
      </xdr:txBody>
    </xdr:sp>
    <xdr:clientData/>
  </xdr:twoCellAnchor>
  <xdr:twoCellAnchor editAs="oneCell">
    <xdr:from>
      <xdr:col>1</xdr:col>
      <xdr:colOff>0</xdr:colOff>
      <xdr:row>1</xdr:row>
      <xdr:rowOff>0</xdr:rowOff>
    </xdr:from>
    <xdr:to>
      <xdr:col>1</xdr:col>
      <xdr:colOff>1914893</xdr:colOff>
      <xdr:row>2</xdr:row>
      <xdr:rowOff>9525</xdr:rowOff>
    </xdr:to>
    <xdr:pic>
      <xdr:nvPicPr>
        <xdr:cNvPr id="3" name="Danske_Bank_Logo">
          <a:extLst>
            <a:ext uri="{FF2B5EF4-FFF2-40B4-BE49-F238E27FC236}">
              <a16:creationId xmlns:a16="http://schemas.microsoft.com/office/drawing/2014/main" id="{CC64482E-76FA-413C-9213-2C1A2161A5C7}"/>
            </a:ext>
          </a:extLst>
        </xdr:cNvPr>
        <xdr:cNvPicPr>
          <a:picLocks noChangeAspect="1"/>
        </xdr:cNvPicPr>
      </xdr:nvPicPr>
      <xdr:blipFill>
        <a:blip xmlns:r="http://schemas.openxmlformats.org/officeDocument/2006/relationships" r:embed="rId2"/>
        <a:stretch>
          <a:fillRect/>
        </a:stretch>
      </xdr:blipFill>
      <xdr:spPr>
        <a:xfrm>
          <a:off x="311150" y="184150"/>
          <a:ext cx="1918068" cy="1905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Custom 1">
      <a:dk1>
        <a:srgbClr val="002346"/>
      </a:dk1>
      <a:lt1>
        <a:sysClr val="window" lastClr="FFFFFF"/>
      </a:lt1>
      <a:dk2>
        <a:srgbClr val="002346"/>
      </a:dk2>
      <a:lt2>
        <a:srgbClr val="EBEBE6"/>
      </a:lt2>
      <a:accent1>
        <a:srgbClr val="003778"/>
      </a:accent1>
      <a:accent2>
        <a:srgbClr val="4673C3"/>
      </a:accent2>
      <a:accent3>
        <a:srgbClr val="87AAE1"/>
      </a:accent3>
      <a:accent4>
        <a:srgbClr val="B9C8E6"/>
      </a:accent4>
      <a:accent5>
        <a:srgbClr val="734B1E"/>
      </a:accent5>
      <a:accent6>
        <a:srgbClr val="B48C41"/>
      </a:accent6>
      <a:hlink>
        <a:srgbClr val="0069FA"/>
      </a:hlink>
      <a:folHlink>
        <a:srgbClr val="4673C3"/>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hyperlink" Target="http://www.danskebank.com/sustainability/publications-and-policies"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3" Type="http://schemas.openxmlformats.org/officeDocument/2006/relationships/hyperlink" Target="https://registry.verra.org/app/search/VCS?programType=ISSUANCE&amp;exactResId=1740" TargetMode="External"/><Relationship Id="rId18" Type="http://schemas.openxmlformats.org/officeDocument/2006/relationships/hyperlink" Target="https://platform.carbonfuture.earth/balancer/portfolios/view/ab2c02c7-b298-47aa-92fc-66fa0c919859" TargetMode="External"/><Relationship Id="rId26" Type="http://schemas.openxmlformats.org/officeDocument/2006/relationships/hyperlink" Target="https://platform.carbonfuture.earth/balancer/portfolios/view/739f9eb2-7253-44a6-b62a-751d46cc4540" TargetMode="External"/><Relationship Id="rId39" Type="http://schemas.openxmlformats.org/officeDocument/2006/relationships/hyperlink" Target="https://www.southpole.com/en/projects/linshu-wastewater-to-energy" TargetMode="External"/><Relationship Id="rId21" Type="http://schemas.openxmlformats.org/officeDocument/2006/relationships/hyperlink" Target="https://platform.carbonfuture.earth/balancer/climate-credit/view/07fbec3c-6c58-4435-9be8-d2a06d306c26" TargetMode="External"/><Relationship Id="rId34" Type="http://schemas.openxmlformats.org/officeDocument/2006/relationships/hyperlink" Target="https://global-c-registry.org/intransitionphase?id=NRKME8W3KM&amp;search=23139&amp;language=en" TargetMode="External"/><Relationship Id="rId42" Type="http://schemas.openxmlformats.org/officeDocument/2006/relationships/hyperlink" Target="https://urldefense.com/v3/__https:/platform.carbonfuture.earth/balancer/climate-credit/view/6f7bac09-4d8c-4920-bd48-36f337b56b4b__;!!F_S_FTKmJFE!xPrSS-zVoD-k6qba9Xd4XFClMGVq_Ray0I9Fzy7MtV0BBOvClHKcdYJvwrOaG7-5-SjO6R3mfOdVPkHncyQ$" TargetMode="External"/><Relationship Id="rId47" Type="http://schemas.openxmlformats.org/officeDocument/2006/relationships/hyperlink" Target="https://urldefense.com/v3/__https:/registry.goldstandard.org/credit-blocks/details/344830__;!!F_S_FTKmJFE!zWZBYiOEntMCs79q7zCQ0W88m7fMiDyhtGT8o8LBiwCTbxqZPQEEEKyr-oZl-ODgUVBoV56d0nJlvjXa$" TargetMode="External"/><Relationship Id="rId50" Type="http://schemas.openxmlformats.org/officeDocument/2006/relationships/hyperlink" Target="https://registry.goldstandard.org/credit-blocks/details/553253" TargetMode="External"/><Relationship Id="rId55" Type="http://schemas.openxmlformats.org/officeDocument/2006/relationships/drawing" Target="../drawings/drawing14.xml"/><Relationship Id="rId7" Type="http://schemas.openxmlformats.org/officeDocument/2006/relationships/hyperlink" Target="https://registry.verra.org/app/projectDetail/VCS/1740" TargetMode="External"/><Relationship Id="rId2" Type="http://schemas.openxmlformats.org/officeDocument/2006/relationships/hyperlink" Target="https://registry.goldstandard.org/credit-blocks/details/148210" TargetMode="External"/><Relationship Id="rId16" Type="http://schemas.openxmlformats.org/officeDocument/2006/relationships/hyperlink" Target="https://www.southpole.com/en/projects/linshu-wastewater-to-energy" TargetMode="External"/><Relationship Id="rId29" Type="http://schemas.openxmlformats.org/officeDocument/2006/relationships/hyperlink" Target="https://global-c-registry.org/intransitionphase?id=E6Z3659YK7&amp;search=23140&amp;language=en" TargetMode="External"/><Relationship Id="rId11" Type="http://schemas.openxmlformats.org/officeDocument/2006/relationships/hyperlink" Target="https://platform.carbonfuture.earth/balancer/portfolios/view/318ac738-6f80-4b2e-a4bd-2f7967a0e35e" TargetMode="External"/><Relationship Id="rId24" Type="http://schemas.openxmlformats.org/officeDocument/2006/relationships/hyperlink" Target="https://platform.carbonfuture.earth/balancer/portfolios/view/71145495-c12b-4bec-9b58-4af0fc984f5a" TargetMode="External"/><Relationship Id="rId32" Type="http://schemas.openxmlformats.org/officeDocument/2006/relationships/hyperlink" Target="https://global-c-registry.org/intransitionphase?id=7RKQYR9WK6&amp;search=23137&amp;language=en" TargetMode="External"/><Relationship Id="rId37" Type="http://schemas.openxmlformats.org/officeDocument/2006/relationships/hyperlink" Target="https://www.southpole.com/projects/forest-restoration-with-teak" TargetMode="External"/><Relationship Id="rId40" Type="http://schemas.openxmlformats.org/officeDocument/2006/relationships/hyperlink" Target="https://platform.carbonfuture.earth/balancer/climate-credit/view/6ffaa4ea-a627-41d5-9c8f-b5f9960cecd3" TargetMode="External"/><Relationship Id="rId45" Type="http://schemas.openxmlformats.org/officeDocument/2006/relationships/hyperlink" Target="https://platform.carbonfuture.earth/balancer/portfolios/view/739f9eb2-7253-44a6-b62a-751d46cc4540" TargetMode="External"/><Relationship Id="rId53" Type="http://schemas.openxmlformats.org/officeDocument/2006/relationships/hyperlink" Target="https://forliance.com/afforestation-and-reforestation-projects/vichada-climate-reforestation-project" TargetMode="External"/><Relationship Id="rId5" Type="http://schemas.openxmlformats.org/officeDocument/2006/relationships/hyperlink" Target="https://platform.carbonfuture.earth/balancer/portfolios/view/main/79afec0d-a3a7-41f1-8902-ddd432364170" TargetMode="External"/><Relationship Id="rId10" Type="http://schemas.openxmlformats.org/officeDocument/2006/relationships/hyperlink" Target="https://platform.carbonfuture.earth/balancer/climate-credit/view/6ffaa4ea-a627-41d5-9c8f-b5f9960cecd3" TargetMode="External"/><Relationship Id="rId19" Type="http://schemas.openxmlformats.org/officeDocument/2006/relationships/hyperlink" Target="https://www.southpole.com/en/projects/linshu-wastewater-to-energy" TargetMode="External"/><Relationship Id="rId31" Type="http://schemas.openxmlformats.org/officeDocument/2006/relationships/hyperlink" Target="https://global-c-registry.org/intransitionphase?id=Y4KJW8RWZ9&amp;search=23136&amp;language=en" TargetMode="External"/><Relationship Id="rId44" Type="http://schemas.openxmlformats.org/officeDocument/2006/relationships/hyperlink" Target="https://platform.carbonfuture.earth/balancer/portfolios/view/739f9eb2-7253-44a6-b62a-751d46cc4540" TargetMode="External"/><Relationship Id="rId52" Type="http://schemas.openxmlformats.org/officeDocument/2006/relationships/hyperlink" Target="https://forliance.com/afforestation-and-reforestation-projects/vichada-climate-reforestation-project" TargetMode="External"/><Relationship Id="rId4" Type="http://schemas.openxmlformats.org/officeDocument/2006/relationships/hyperlink" Target="https://www.southpole.com/projects/forest-restoration-with-teak" TargetMode="External"/><Relationship Id="rId9" Type="http://schemas.openxmlformats.org/officeDocument/2006/relationships/hyperlink" Target="https://urldefense.com/v3/__https:/platform.carbonfuture.earth/balancer/climate-credit/view/6f7bac09-4d8c-4920-bd48-36f337b56b4b__;!!F_S_FTKmJFE!xPrSS-zVoD-k6qba9Xd4XFClMGVq_Ray0I9Fzy7MtV0BBOvClHKcdYJvwrOaG7-5-SjO6R3mfOdVPkHncyQ$" TargetMode="External"/><Relationship Id="rId14" Type="http://schemas.openxmlformats.org/officeDocument/2006/relationships/hyperlink" Target="https://registry.verra.org/app/search/VCS?programType=ISSUANCE&amp;exactResId=2402" TargetMode="External"/><Relationship Id="rId22" Type="http://schemas.openxmlformats.org/officeDocument/2006/relationships/hyperlink" Target="https://registry.verra.org/app/projectDetail/VCS/1740" TargetMode="External"/><Relationship Id="rId27" Type="http://schemas.openxmlformats.org/officeDocument/2006/relationships/hyperlink" Target="https://platform.carbonfuture.earth/balancer/climate-credit/view/26fc9684-f807-439d-8aca-0f62702d0a2e" TargetMode="External"/><Relationship Id="rId30" Type="http://schemas.openxmlformats.org/officeDocument/2006/relationships/hyperlink" Target="https://global-c-registry.org/intransitionphase?id=PWZ6G6P5KM&amp;search=23135&amp;language=en" TargetMode="External"/><Relationship Id="rId35" Type="http://schemas.openxmlformats.org/officeDocument/2006/relationships/hyperlink" Target="https://www.klimate.co/project/nicaforest" TargetMode="External"/><Relationship Id="rId43" Type="http://schemas.openxmlformats.org/officeDocument/2006/relationships/hyperlink" Target="https://platform.carbonfuture.earth/balancer/portfolios/view/318ac738-6f80-4b2e-a4bd-2f7967a0e35e" TargetMode="External"/><Relationship Id="rId48" Type="http://schemas.openxmlformats.org/officeDocument/2006/relationships/hyperlink" Target="https://registry.goldstandard.org/credit-blocks/details/553254" TargetMode="External"/><Relationship Id="rId8" Type="http://schemas.openxmlformats.org/officeDocument/2006/relationships/hyperlink" Target="https://registry.verra.org/app/projectDetail/VCS/1769" TargetMode="External"/><Relationship Id="rId51" Type="http://schemas.openxmlformats.org/officeDocument/2006/relationships/hyperlink" Target="https://registry.goldstandard.org/credit-blocks/details/553252" TargetMode="External"/><Relationship Id="rId3" Type="http://schemas.openxmlformats.org/officeDocument/2006/relationships/hyperlink" Target="https://www.southpole.com/projects/restoration-of-degraded-lands-in-jaguar-corridors-colombia" TargetMode="External"/><Relationship Id="rId12" Type="http://schemas.openxmlformats.org/officeDocument/2006/relationships/hyperlink" Target="https://platform.carbonfuture.earth/balancer/portfolios/view/79afec0d-a3a7-41f1-8902-ddd432364170" TargetMode="External"/><Relationship Id="rId17" Type="http://schemas.openxmlformats.org/officeDocument/2006/relationships/hyperlink" Target="https://www.southpole.com/projects/forest-restoration-with-teak" TargetMode="External"/><Relationship Id="rId25" Type="http://schemas.openxmlformats.org/officeDocument/2006/relationships/hyperlink" Target="https://platform.carbonfuture.earth/balancer/climate-credit/view/c10756bf-06c6-481f-ab8f-926c0f81ff40" TargetMode="External"/><Relationship Id="rId33" Type="http://schemas.openxmlformats.org/officeDocument/2006/relationships/hyperlink" Target="https://global-c-registry.org/intransitionphase?id=PMKN8VXXKJ&amp;search=23138&amp;language=en" TargetMode="External"/><Relationship Id="rId38" Type="http://schemas.openxmlformats.org/officeDocument/2006/relationships/hyperlink" Target="https://registry.verra.org/app/projectDetail/VCS/2402" TargetMode="External"/><Relationship Id="rId46" Type="http://schemas.openxmlformats.org/officeDocument/2006/relationships/hyperlink" Target="https://www.klimate.co/project/biokolprodukter-cortus-energy" TargetMode="External"/><Relationship Id="rId20" Type="http://schemas.openxmlformats.org/officeDocument/2006/relationships/hyperlink" Target="https://www.southpole.com/projects/forest-restoration-with-teak" TargetMode="External"/><Relationship Id="rId41" Type="http://schemas.openxmlformats.org/officeDocument/2006/relationships/hyperlink" Target="https://platform.carbonfuture.earth/balancer/portfolios/view/79afec0d-a3a7-41f1-8902-ddd432364170" TargetMode="External"/><Relationship Id="rId54" Type="http://schemas.openxmlformats.org/officeDocument/2006/relationships/printerSettings" Target="../printerSettings/printerSettings13.bin"/><Relationship Id="rId1" Type="http://schemas.openxmlformats.org/officeDocument/2006/relationships/hyperlink" Target="https://registry.goldstandard.org/projects/details/686" TargetMode="External"/><Relationship Id="rId6" Type="http://schemas.openxmlformats.org/officeDocument/2006/relationships/hyperlink" Target="https://registry.verra.org/app/projectDetail/VCS/2402" TargetMode="External"/><Relationship Id="rId15" Type="http://schemas.openxmlformats.org/officeDocument/2006/relationships/hyperlink" Target="https://www.southpole.com/en/projects/linshu-wastewater-to-energy" TargetMode="External"/><Relationship Id="rId23" Type="http://schemas.openxmlformats.org/officeDocument/2006/relationships/hyperlink" Target="https://registry.verra.org/app/projectDetail/VCS/2402" TargetMode="External"/><Relationship Id="rId28" Type="http://schemas.openxmlformats.org/officeDocument/2006/relationships/hyperlink" Target="https://www.klimate.co/project/biokolprodukter-cortus-energy" TargetMode="External"/><Relationship Id="rId36" Type="http://schemas.openxmlformats.org/officeDocument/2006/relationships/hyperlink" Target="https://registry.verra.org/app/projectDetail/VCS/1740" TargetMode="External"/><Relationship Id="rId49" Type="http://schemas.openxmlformats.org/officeDocument/2006/relationships/hyperlink" Target="https://forliance.com/afforestation-and-reforestation-projects/vichada-climate-reforestation-project"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8" Type="http://schemas.openxmlformats.org/officeDocument/2006/relationships/hyperlink" Target="https://danskebank.com/-/media/danske-bank-com/pdf/supplier-code-of-conduct/danske-bank-supplier-coc-eng-incl,-d-,-compliance-2025-01-31.pdf?rev=38402470907c4dcebadd8138b6bb55cc&amp;hash=DD6EC10D8C5E2C231BC478F0762CD147" TargetMode="External"/><Relationship Id="rId13" Type="http://schemas.openxmlformats.org/officeDocument/2006/relationships/drawing" Target="../drawings/drawing24.xml"/><Relationship Id="rId3" Type="http://schemas.openxmlformats.org/officeDocument/2006/relationships/hyperlink" Target="https://danskebank.com/-/media/danske-bank-com/file-cloud/2017/2/diversity-equity-and-inclusion-policy.pdf?rev=7518d3b6bbb84581add8d3be89e24a02https://danskebank.com/-/media/danske-bank-com/file-cloud/2017/2/diversity-equity-and-inclusion-policy.pdf?rev=7518d3b6bbb84581add8d3be89e24a02https://danskebank.com/-/media/danske-bank-com/file-cloud/2017/2/diversity-equity-and-inclusion-policy.pdf?rev=7518d3b6bbb84581add8d3be89e24a02" TargetMode="External"/><Relationship Id="rId7" Type="http://schemas.openxmlformats.org/officeDocument/2006/relationships/hyperlink" Target="https://danskebank.dk/en/personal/whistleblowing" TargetMode="External"/><Relationship Id="rId12" Type="http://schemas.openxmlformats.org/officeDocument/2006/relationships/printerSettings" Target="../printerSettings/printerSettings23.bin"/><Relationship Id="rId2" Type="http://schemas.openxmlformats.org/officeDocument/2006/relationships/hyperlink" Target="https://danskebank.com/-/media/danske-bank-com/file-cloud/2016/1/conflict-of-interest-policy.pdf?rev=14ce9cf0cccd4104abe86da7d3202db7" TargetMode="External"/><Relationship Id="rId1" Type="http://schemas.openxmlformats.org/officeDocument/2006/relationships/hyperlink" Target="https://danskebank.com/-/media/danske-bank-com/file-cloud/2021/2/code-of-conduct-policy.pdf?rev=9b30c510da2c4ec48f663371bee8778f" TargetMode="External"/><Relationship Id="rId6" Type="http://schemas.openxmlformats.org/officeDocument/2006/relationships/hyperlink" Target="https://danskebank.com/-/media/danske-bank-com/file-cloud/2017/4/tax-policy.pdf?rev=f39a813d6098461ab469477a0abee53b" TargetMode="External"/><Relationship Id="rId11" Type="http://schemas.openxmlformats.org/officeDocument/2006/relationships/hyperlink" Target="https://www.google.com/url?sa=t&amp;rct=j&amp;q=&amp;esrc=s&amp;source=web&amp;cd=&amp;ved=2ahUKEwiIntjYqK6KAxWs_rsIHQ8tJkEQFnoECBEQAQ&amp;url=https%3A%2F%2Fdanskebank.com%2F-%2Fmedia%2Fdanske-bank-com%2Ffile-cloud%2F2017%2F11%2Fsustainability-policy.pdf%3Frev%3D3dc8c951aa15401f86e813dcffd4ebb6&amp;usg=AOvVaw0gvPMcNVGGEDZquBUwYUIm&amp;opi=89978449" TargetMode="External"/><Relationship Id="rId5" Type="http://schemas.openxmlformats.org/officeDocument/2006/relationships/hyperlink" Target="https://danskebank.com/-/media/danske-bank-com/file-cloud/2024/9/societal-stakeholder-engagement-policy.pdf?rev=d7bc866cc65f42be9eb1d12a092cbb9e" TargetMode="External"/><Relationship Id="rId10" Type="http://schemas.openxmlformats.org/officeDocument/2006/relationships/hyperlink" Target="https://danskebank.com/-/media/danske-bank-com/file-cloud/2016/10/responsible-investment-policy.pdf?rev=b5299a80f3cc436d87b7f79f2302a251" TargetMode="External"/><Relationship Id="rId4" Type="http://schemas.openxmlformats.org/officeDocument/2006/relationships/hyperlink" Target="https://danskebank.com/-/media/danske-bank-com/file-cloud/2025/2/remuneration-policy-2025.pdf?rev=d9ef9ba6870a4cb0b52210ba4228de6d" TargetMode="External"/><Relationship Id="rId9" Type="http://schemas.openxmlformats.org/officeDocument/2006/relationships/hyperlink" Target="https://danskebank.com/-/media/danske-bank-com/file-cloud/2021/5/financial-crime-policy.pdf?rev=8b29d2aa71dc4ac7ba289b55b61a3f9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DF873-36A1-4E56-9632-338D1BB9BD7D}">
  <sheetPr codeName="Sheet1">
    <tabColor theme="3"/>
  </sheetPr>
  <dimension ref="B1:D31"/>
  <sheetViews>
    <sheetView showGridLines="0" tabSelected="1" workbookViewId="0"/>
  </sheetViews>
  <sheetFormatPr defaultRowHeight="13.5" customHeight="1"/>
  <cols>
    <col min="1" max="1" width="4.42578125" customWidth="1"/>
    <col min="2" max="2" width="110.5703125" customWidth="1"/>
    <col min="4" max="4" width="110.5703125" customWidth="1"/>
  </cols>
  <sheetData>
    <row r="1" spans="2:4" ht="15"/>
    <row r="2" spans="2:4" ht="15"/>
    <row r="3" spans="2:4" ht="15"/>
    <row r="4" spans="2:4" ht="46.5">
      <c r="B4" s="271" t="s">
        <v>21</v>
      </c>
      <c r="C4" s="271"/>
      <c r="D4" s="271"/>
    </row>
    <row r="5" spans="2:4" ht="19.5" customHeight="1">
      <c r="B5" s="110"/>
      <c r="C5" s="111"/>
      <c r="D5" s="111"/>
    </row>
    <row r="6" spans="2:4" ht="19.5">
      <c r="B6" s="245" t="s">
        <v>22</v>
      </c>
      <c r="C6" s="64"/>
      <c r="D6" s="246" t="s">
        <v>23</v>
      </c>
    </row>
    <row r="7" spans="2:4" ht="19.5">
      <c r="B7" s="144" t="s">
        <v>24</v>
      </c>
      <c r="C7" s="64"/>
      <c r="D7" s="144" t="s">
        <v>494</v>
      </c>
    </row>
    <row r="8" spans="2:4" ht="19.5">
      <c r="B8" s="144" t="s">
        <v>25</v>
      </c>
      <c r="C8" s="64"/>
      <c r="D8" s="144" t="s">
        <v>20</v>
      </c>
    </row>
    <row r="9" spans="2:4" ht="19.5">
      <c r="B9" s="144" t="s">
        <v>26</v>
      </c>
      <c r="C9" s="111"/>
      <c r="D9" s="144" t="s">
        <v>5</v>
      </c>
    </row>
    <row r="10" spans="2:4" ht="19.5">
      <c r="B10" s="145"/>
      <c r="C10" s="111"/>
      <c r="D10" s="144" t="s">
        <v>495</v>
      </c>
    </row>
    <row r="11" spans="2:4" ht="19.5">
      <c r="B11" s="248" t="s">
        <v>27</v>
      </c>
      <c r="C11" s="111"/>
      <c r="D11" s="144" t="s">
        <v>6</v>
      </c>
    </row>
    <row r="12" spans="2:4" ht="19.5">
      <c r="B12" s="144" t="s">
        <v>28</v>
      </c>
      <c r="C12" s="111"/>
      <c r="D12" s="3"/>
    </row>
    <row r="13" spans="2:4" ht="19.5">
      <c r="B13" s="144" t="s">
        <v>29</v>
      </c>
      <c r="C13" s="111"/>
      <c r="D13" s="247" t="s">
        <v>30</v>
      </c>
    </row>
    <row r="14" spans="2:4" ht="19.5">
      <c r="B14" s="3"/>
      <c r="C14" s="111"/>
      <c r="D14" s="144" t="s">
        <v>7</v>
      </c>
    </row>
    <row r="15" spans="2:4" ht="19.5">
      <c r="B15" s="249" t="s">
        <v>31</v>
      </c>
      <c r="C15" s="111"/>
      <c r="D15" s="144" t="s">
        <v>9</v>
      </c>
    </row>
    <row r="16" spans="2:4" ht="19.5">
      <c r="B16" s="144" t="s">
        <v>14</v>
      </c>
      <c r="C16" s="111"/>
      <c r="D16" s="144" t="s">
        <v>496</v>
      </c>
    </row>
    <row r="17" spans="2:4" ht="19.5">
      <c r="B17" s="144" t="s">
        <v>1</v>
      </c>
      <c r="C17" s="111"/>
    </row>
    <row r="18" spans="2:4" ht="19.5">
      <c r="B18" s="144" t="s">
        <v>2</v>
      </c>
      <c r="C18" s="33"/>
    </row>
    <row r="19" spans="2:4" ht="19.5">
      <c r="B19" s="144" t="s">
        <v>3</v>
      </c>
      <c r="C19" s="33"/>
      <c r="D19" s="35"/>
    </row>
    <row r="20" spans="2:4" ht="19.5">
      <c r="B20" s="144" t="s">
        <v>4</v>
      </c>
      <c r="C20" s="33"/>
      <c r="D20" s="35"/>
    </row>
    <row r="21" spans="2:4" ht="19.5">
      <c r="B21" s="144" t="s">
        <v>15</v>
      </c>
      <c r="C21" s="33"/>
      <c r="D21" s="35"/>
    </row>
    <row r="22" spans="2:4" ht="19.5">
      <c r="B22" s="144" t="s">
        <v>16</v>
      </c>
      <c r="C22" s="33"/>
      <c r="D22" s="35"/>
    </row>
    <row r="23" spans="2:4" ht="19.5">
      <c r="B23" s="144" t="s">
        <v>17</v>
      </c>
      <c r="C23" s="33"/>
      <c r="D23" s="35"/>
    </row>
    <row r="24" spans="2:4" ht="19.5">
      <c r="B24" s="144" t="s">
        <v>32</v>
      </c>
      <c r="C24" s="33"/>
      <c r="D24" s="35"/>
    </row>
    <row r="25" spans="2:4" ht="19.5">
      <c r="B25" s="144" t="s">
        <v>33</v>
      </c>
      <c r="C25" s="33"/>
      <c r="D25" s="35"/>
    </row>
    <row r="26" spans="2:4" ht="19.5">
      <c r="B26" s="34"/>
      <c r="C26" s="33"/>
      <c r="D26" s="34"/>
    </row>
    <row r="27" spans="2:4" ht="19.5">
      <c r="B27" s="239" t="s">
        <v>34</v>
      </c>
      <c r="C27" s="33"/>
      <c r="D27" s="34"/>
    </row>
    <row r="28" spans="2:4" ht="156.6" customHeight="1">
      <c r="B28" s="272" t="s">
        <v>377</v>
      </c>
      <c r="C28" s="272"/>
      <c r="D28" s="272"/>
    </row>
    <row r="29" spans="2:4" ht="19.5">
      <c r="B29" s="107"/>
      <c r="C29" s="107"/>
      <c r="D29" s="107"/>
    </row>
    <row r="30" spans="2:4" ht="19.5">
      <c r="B30" s="240" t="s">
        <v>35</v>
      </c>
      <c r="C30" s="36"/>
      <c r="D30" s="36"/>
    </row>
    <row r="31" spans="2:4" ht="98.45" customHeight="1">
      <c r="B31" s="272" t="s">
        <v>493</v>
      </c>
      <c r="C31" s="272"/>
      <c r="D31" s="272"/>
    </row>
  </sheetData>
  <sheetProtection algorithmName="SHA-512" hashValue="hopp9kZgLolKfUIUXpk1qun4A6Nsc4Hqir5cu8p+gZASk2FGGgrSMTkYoHCbj8ua543xTwtoa4fSTtTu5PpVkg==" saltValue="t/Re2uQyag06t+28U4s8bw==" spinCount="100000" sheet="1" objects="1" scenarios="1"/>
  <mergeCells count="3">
    <mergeCell ref="B4:D4"/>
    <mergeCell ref="B28:D28"/>
    <mergeCell ref="B31:D31"/>
  </mergeCells>
  <hyperlinks>
    <hyperlink ref="B6" location="'Introduction'!A1" display="Introduction" xr:uid="{55EEB8CD-0B88-4FCC-824F-5F4E64ED73C9}"/>
    <hyperlink ref="B7" location="'Introduction'!A1" display="Introduction" xr:uid="{1740E7B2-570F-411E-A955-698ABD98AACA}"/>
    <hyperlink ref="B8" location="'Change log'!A1" display="Change log" xr:uid="{44D6EFC9-3543-405F-9692-8A6CF3891DF0}"/>
    <hyperlink ref="B9" location="'SFDR PAI Indicators'!A1" display="SFDR mandatory PAI Indicators" xr:uid="{A08E5FB9-DECC-44CA-9118-4D4B9D88B3CE}"/>
    <hyperlink ref="B12" location="'Sustainable finance'!A1" display="Sustainable finance" xr:uid="{69284233-5CED-4EDE-8BAB-7BA7A08CFA00}"/>
    <hyperlink ref="D8" location="Volunteering!Print_Area" display="Volunteering" xr:uid="{622C389C-267C-4EA8-85FB-F3A9AC37CA72}"/>
    <hyperlink ref="D9" location="Employees!Print_Area" display="Employees" xr:uid="{345EE797-A462-4850-9ECB-1DD8213A7F79}"/>
    <hyperlink ref="D10" location="'Diversity, Equity and Inclusion'!Print_Area" display="Diversity, Equity and Inclusion" xr:uid="{18C33B9F-D973-4D90-B713-DEB1CF4AC425}"/>
    <hyperlink ref="D15" location="Training!Print_Area" display="Training" xr:uid="{1291A95D-69DC-4FA1-B6F5-6469A8770A4D}"/>
    <hyperlink ref="D7" location="'Locations and Transactions'!Print_Area" display="Locations and transactions" xr:uid="{50358263-0950-41F5-B484-9FFA33F400C4}"/>
    <hyperlink ref="D11" location="'Health and safety'!Print_Area" display="Health and safety" xr:uid="{C085C537-3C28-4186-9F11-013E6713DB12}"/>
    <hyperlink ref="B13" location="'Active Ownership'!A1" display="Active Ownership" xr:uid="{2826300D-46AA-4D90-A3CB-0B83B2595592}"/>
    <hyperlink ref="D14" location="Management!Print_Area" display="Management" xr:uid="{B8817D7F-B302-428C-836F-41F5E8C853E0}"/>
    <hyperlink ref="D16" location="'Danske Bank Group Policies'!A1" display="Danske Bank Group Policies" xr:uid="{E6E3F9EE-C63A-4E3A-A5D9-6260A29D7924}"/>
    <hyperlink ref="B25" location="'Other consumption'!A1" display="Other consumption" xr:uid="{B4805A04-CDF7-4532-92DA-82045F88319A}"/>
    <hyperlink ref="B16" location="'Breakdown of baseline changes'!Print_Area" display="Breakdown of baseline changes" xr:uid="{FA756D26-ACF6-4F36-AE21-29BC0ABF7B9F}"/>
    <hyperlink ref="B18" location="'Electricity consumption'!A1" display="Electricity consumption" xr:uid="{39945901-8608-4AA1-9DD4-AD85E13FD864}"/>
    <hyperlink ref="B24" location="'Breakdown of indirect &amp; direct '!Print_Area" display="Breakdown of indirect &amp; direct CO2e emissions" xr:uid="{F4A03306-B91C-474E-BD31-289DB66F536C}"/>
    <hyperlink ref="B17" location="'Energy consumption'!Print_Area" display="Energy consumption" xr:uid="{461C841E-BAB8-46BA-AE6F-523E25231F10}"/>
    <hyperlink ref="B19" location="'Heat consumption'!Print_Area" display="Heat consumption" xr:uid="{E204D028-09BB-4DA4-B821-5CBA0ED9EB7A}"/>
    <hyperlink ref="B20" location="'Road transport'!Print_Area" display="Road transport" xr:uid="{C53BB474-F9B9-4C7D-A048-5428136709F8}"/>
    <hyperlink ref="B21" location="'Air transport'!Print_Area" display="Air transport" xr:uid="{6D8DA1A9-8FA0-42B7-8330-0A257C65D1DB}"/>
    <hyperlink ref="B22" location="'Paper consumption'!Print_Area" display="Paper consumption" xr:uid="{AAA137DF-5B5F-4984-B772-DAB6AEC38C19}"/>
    <hyperlink ref="B23" location="'Carbon neutralisation'!Print_Area" display="Carbon neutralisation" xr:uid="{3D6A7EAB-746A-4266-B510-514B51136B96}"/>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A05FD-CC2D-4872-99F6-75FC6866CB3A}">
  <sheetPr codeName="Sheet2">
    <tabColor theme="2"/>
    <pageSetUpPr fitToPage="1"/>
  </sheetPr>
  <dimension ref="B1:R43"/>
  <sheetViews>
    <sheetView showGridLines="0" workbookViewId="0"/>
  </sheetViews>
  <sheetFormatPr defaultColWidth="9.42578125" defaultRowHeight="13.5" customHeight="1"/>
  <cols>
    <col min="1" max="1" width="4.42578125" customWidth="1"/>
    <col min="2" max="2" width="20.5703125" style="30" customWidth="1"/>
    <col min="3" max="3" width="20.5703125" style="31" customWidth="1"/>
    <col min="4" max="4" width="20.5703125" style="29" customWidth="1"/>
    <col min="5" max="13" width="20.5703125" customWidth="1"/>
  </cols>
  <sheetData>
    <row r="1" spans="2:13" ht="14.45" customHeight="1"/>
    <row r="2" spans="2:13" ht="14.45" customHeight="1"/>
    <row r="3" spans="2:13" ht="14.45" customHeight="1"/>
    <row r="4" spans="2:13" s="4" customFormat="1" ht="33" customHeight="1">
      <c r="B4" s="274" t="s">
        <v>24</v>
      </c>
      <c r="C4" s="274"/>
      <c r="D4" s="274"/>
      <c r="E4" s="274"/>
      <c r="F4" s="274"/>
      <c r="G4" s="274"/>
      <c r="H4" s="274"/>
      <c r="I4" s="274"/>
      <c r="J4" s="274"/>
      <c r="K4" s="274"/>
      <c r="L4" s="274"/>
      <c r="M4" s="274"/>
    </row>
    <row r="5" spans="2:13" ht="15"/>
    <row r="6" spans="2:13" ht="275.45" customHeight="1">
      <c r="B6" s="273" t="s">
        <v>386</v>
      </c>
      <c r="C6" s="273"/>
      <c r="D6" s="273"/>
      <c r="E6" s="273"/>
      <c r="F6" s="273"/>
      <c r="G6" s="273"/>
      <c r="H6" s="273"/>
      <c r="I6" s="273"/>
      <c r="J6" s="273"/>
      <c r="K6" s="273"/>
      <c r="L6" s="273"/>
      <c r="M6" s="273"/>
    </row>
    <row r="7" spans="2:13" ht="13.5" customHeight="1">
      <c r="B7" s="105"/>
      <c r="C7" s="105"/>
      <c r="D7" s="105"/>
      <c r="E7" s="105"/>
      <c r="F7" s="105"/>
      <c r="G7" s="105"/>
      <c r="H7" s="105"/>
      <c r="I7" s="105"/>
      <c r="J7" s="105"/>
      <c r="K7" s="105"/>
      <c r="L7" s="105"/>
      <c r="M7" s="105"/>
    </row>
    <row r="8" spans="2:13" ht="13.5" customHeight="1">
      <c r="B8" s="105"/>
      <c r="C8" s="105"/>
      <c r="D8" s="105"/>
      <c r="E8" s="105"/>
      <c r="F8" s="105"/>
      <c r="G8" s="105"/>
      <c r="H8" s="105"/>
      <c r="I8" s="105"/>
      <c r="J8" s="105"/>
      <c r="K8" s="105"/>
      <c r="L8" s="105"/>
      <c r="M8" s="105"/>
    </row>
    <row r="9" spans="2:13" ht="13.5" customHeight="1">
      <c r="B9" s="105"/>
      <c r="C9" s="105"/>
      <c r="D9" s="105"/>
      <c r="E9" s="105"/>
      <c r="F9" s="105"/>
      <c r="G9" s="105"/>
      <c r="H9" s="105"/>
      <c r="I9" s="105"/>
      <c r="J9" s="105"/>
      <c r="K9" s="105"/>
      <c r="L9" s="105"/>
      <c r="M9" s="105"/>
    </row>
    <row r="10" spans="2:13" ht="13.5" customHeight="1">
      <c r="B10" s="105"/>
      <c r="C10" s="105"/>
      <c r="D10" s="105"/>
      <c r="E10" s="105"/>
      <c r="F10" s="105"/>
      <c r="G10" s="105"/>
      <c r="H10" s="105"/>
      <c r="I10" s="105"/>
      <c r="J10" s="105"/>
      <c r="K10" s="105"/>
      <c r="L10" s="105"/>
      <c r="M10" s="105"/>
    </row>
    <row r="11" spans="2:13" ht="13.5" customHeight="1">
      <c r="B11" s="105"/>
      <c r="C11" s="105"/>
      <c r="D11" s="105"/>
      <c r="E11" s="105"/>
      <c r="F11" s="105"/>
      <c r="G11" s="105"/>
      <c r="H11" s="105"/>
      <c r="I11" s="105"/>
      <c r="J11" s="105"/>
      <c r="K11" s="105"/>
      <c r="L11" s="105"/>
      <c r="M11" s="105"/>
    </row>
    <row r="12" spans="2:13" ht="13.5" customHeight="1">
      <c r="B12" s="105"/>
      <c r="C12" s="105"/>
      <c r="D12" s="105"/>
      <c r="E12" s="105"/>
      <c r="F12" s="105"/>
      <c r="G12" s="105"/>
      <c r="H12" s="105"/>
      <c r="I12" s="105"/>
      <c r="J12" s="105"/>
      <c r="K12" s="105"/>
      <c r="L12" s="105"/>
      <c r="M12" s="105"/>
    </row>
    <row r="13" spans="2:13" ht="13.5" customHeight="1">
      <c r="B13" s="105"/>
      <c r="C13" s="105"/>
      <c r="D13" s="105"/>
      <c r="E13" s="105"/>
      <c r="F13" s="105"/>
      <c r="G13" s="105"/>
      <c r="H13" s="105"/>
      <c r="I13" s="105"/>
      <c r="J13" s="105"/>
      <c r="K13" s="105"/>
      <c r="L13" s="105"/>
      <c r="M13" s="105"/>
    </row>
    <row r="14" spans="2:13" ht="13.5" customHeight="1">
      <c r="B14" s="105"/>
      <c r="C14" s="105"/>
      <c r="D14" s="105"/>
      <c r="E14" s="105"/>
      <c r="F14" s="105"/>
      <c r="G14" s="105"/>
      <c r="H14" s="105"/>
      <c r="I14" s="105"/>
      <c r="J14" s="105"/>
      <c r="K14" s="105"/>
      <c r="L14" s="105"/>
      <c r="M14" s="105"/>
    </row>
    <row r="15" spans="2:13" ht="13.5" customHeight="1">
      <c r="B15" s="105"/>
      <c r="C15" s="105"/>
      <c r="D15" s="105"/>
      <c r="E15" s="105"/>
      <c r="F15" s="105"/>
      <c r="G15" s="105"/>
      <c r="H15" s="105"/>
      <c r="I15" s="105"/>
      <c r="J15" s="105"/>
      <c r="K15" s="105"/>
      <c r="L15" s="105"/>
      <c r="M15" s="105"/>
    </row>
    <row r="16" spans="2:13" ht="13.5" customHeight="1">
      <c r="B16" s="105"/>
      <c r="C16" s="105"/>
      <c r="D16" s="105"/>
      <c r="E16" s="105"/>
      <c r="F16" s="105"/>
      <c r="G16" s="105"/>
      <c r="H16" s="105"/>
      <c r="I16" s="105"/>
      <c r="J16" s="105"/>
      <c r="K16" s="105"/>
      <c r="L16" s="105"/>
      <c r="M16" s="105"/>
    </row>
    <row r="17" spans="2:18" ht="13.5" customHeight="1">
      <c r="B17" s="105"/>
      <c r="C17" s="105"/>
      <c r="D17" s="105"/>
      <c r="E17" s="105"/>
      <c r="F17" s="105"/>
      <c r="G17" s="105"/>
      <c r="H17" s="105"/>
      <c r="I17" s="105"/>
      <c r="J17" s="105"/>
      <c r="K17" s="105"/>
      <c r="L17" s="105"/>
      <c r="M17" s="105"/>
    </row>
    <row r="18" spans="2:18" ht="13.5" customHeight="1">
      <c r="B18" s="105"/>
      <c r="C18" s="105"/>
      <c r="D18" s="105"/>
      <c r="E18" s="105"/>
      <c r="F18" s="105"/>
      <c r="G18" s="105"/>
      <c r="H18" s="105"/>
      <c r="I18" s="105"/>
      <c r="J18" s="105"/>
      <c r="K18" s="105"/>
      <c r="L18" s="105"/>
      <c r="M18" s="105"/>
    </row>
    <row r="19" spans="2:18" ht="13.5" customHeight="1">
      <c r="B19" s="105"/>
      <c r="C19" s="105"/>
      <c r="D19" s="105"/>
      <c r="E19" s="105"/>
      <c r="F19" s="105"/>
      <c r="G19" s="105"/>
      <c r="H19" s="105"/>
      <c r="I19" s="105"/>
      <c r="J19" s="105"/>
      <c r="K19" s="105"/>
      <c r="L19" s="105"/>
      <c r="M19" s="105"/>
    </row>
    <row r="20" spans="2:18" ht="13.5" customHeight="1">
      <c r="B20" s="105"/>
      <c r="C20" s="105"/>
      <c r="D20" s="105"/>
      <c r="E20" s="105"/>
      <c r="F20" s="105"/>
      <c r="G20" s="105"/>
      <c r="H20" s="105"/>
      <c r="I20" s="105"/>
      <c r="J20" s="105"/>
      <c r="K20" s="105"/>
      <c r="L20" s="105"/>
      <c r="M20" s="105"/>
    </row>
    <row r="21" spans="2:18" ht="13.5" customHeight="1">
      <c r="B21" s="105"/>
      <c r="C21" s="105"/>
      <c r="D21" s="105"/>
      <c r="E21" s="105"/>
      <c r="F21" s="105"/>
      <c r="G21" s="105"/>
      <c r="H21" s="105"/>
      <c r="I21" s="105"/>
      <c r="J21" s="105"/>
      <c r="K21" s="105"/>
      <c r="L21" s="105"/>
      <c r="M21" s="105"/>
    </row>
    <row r="22" spans="2:18" ht="13.5" customHeight="1">
      <c r="B22" s="105"/>
      <c r="C22" s="105"/>
      <c r="D22" s="105"/>
      <c r="E22" s="105"/>
      <c r="F22" s="105"/>
      <c r="G22" s="105"/>
      <c r="H22" s="105"/>
      <c r="I22" s="105"/>
      <c r="J22" s="105"/>
      <c r="K22" s="105"/>
      <c r="L22" s="105"/>
      <c r="M22" s="105"/>
    </row>
    <row r="23" spans="2:18" ht="13.5" customHeight="1">
      <c r="B23" s="105"/>
      <c r="C23" s="105"/>
      <c r="D23" s="105"/>
      <c r="E23" s="105"/>
      <c r="F23" s="105"/>
      <c r="G23" s="105"/>
      <c r="H23" s="105"/>
      <c r="I23" s="105"/>
      <c r="J23" s="105"/>
      <c r="K23" s="105"/>
      <c r="L23" s="105"/>
      <c r="M23" s="105"/>
    </row>
    <row r="24" spans="2:18" ht="13.5" customHeight="1">
      <c r="B24" s="105"/>
      <c r="C24" s="105"/>
      <c r="D24" s="105"/>
      <c r="E24" s="105"/>
      <c r="F24" s="105"/>
      <c r="G24" s="105"/>
      <c r="H24" s="105"/>
      <c r="I24" s="105"/>
      <c r="J24" s="105"/>
      <c r="K24" s="105"/>
      <c r="L24" s="105"/>
      <c r="M24" s="105"/>
    </row>
    <row r="25" spans="2:18" ht="13.5" customHeight="1">
      <c r="B25" s="105"/>
      <c r="C25" s="105"/>
      <c r="D25" s="105"/>
      <c r="E25" s="105"/>
      <c r="F25" s="105"/>
      <c r="G25" s="105"/>
      <c r="H25" s="105"/>
      <c r="I25" s="105"/>
      <c r="J25" s="105"/>
      <c r="K25" s="105"/>
      <c r="L25" s="105"/>
      <c r="M25" s="105"/>
      <c r="R25" s="66"/>
    </row>
    <row r="26" spans="2:18" ht="13.5" customHeight="1">
      <c r="B26" s="105"/>
      <c r="C26" s="105"/>
      <c r="D26" s="105"/>
      <c r="E26" s="105"/>
      <c r="F26" s="105"/>
      <c r="G26" s="105"/>
      <c r="H26" s="105"/>
      <c r="I26" s="105"/>
      <c r="J26" s="105"/>
      <c r="K26" s="105"/>
      <c r="L26" s="105"/>
      <c r="M26" s="105"/>
    </row>
    <row r="27" spans="2:18" ht="13.5" customHeight="1">
      <c r="B27" s="105"/>
      <c r="C27" s="105"/>
      <c r="D27" s="105"/>
      <c r="E27" s="105"/>
      <c r="F27" s="105"/>
      <c r="G27" s="105"/>
      <c r="H27" s="105"/>
      <c r="I27" s="105"/>
      <c r="J27" s="105"/>
      <c r="K27" s="105"/>
      <c r="L27" s="105"/>
      <c r="M27" s="105"/>
    </row>
    <row r="28" spans="2:18" ht="13.5" customHeight="1">
      <c r="B28" s="105"/>
      <c r="C28" s="105"/>
      <c r="D28" s="105"/>
      <c r="E28" s="105"/>
      <c r="F28" s="105"/>
      <c r="G28" s="105"/>
      <c r="H28" s="105"/>
      <c r="I28" s="105"/>
      <c r="J28" s="105"/>
      <c r="K28" s="105"/>
      <c r="L28" s="105"/>
      <c r="M28" s="105"/>
    </row>
    <row r="29" spans="2:18" ht="13.5" customHeight="1">
      <c r="B29" s="105"/>
      <c r="C29" s="105"/>
      <c r="D29" s="105"/>
      <c r="E29" s="105"/>
      <c r="F29" s="105"/>
      <c r="G29" s="105"/>
      <c r="H29" s="105"/>
      <c r="I29" s="105"/>
      <c r="J29" s="105"/>
      <c r="K29" s="105"/>
      <c r="L29" s="105"/>
      <c r="M29" s="105"/>
    </row>
    <row r="30" spans="2:18" ht="13.5" customHeight="1">
      <c r="B30" s="105"/>
      <c r="C30" s="105"/>
      <c r="D30" s="105"/>
      <c r="E30" s="105"/>
      <c r="F30" s="105"/>
      <c r="G30" s="105"/>
      <c r="H30" s="105"/>
      <c r="I30" s="105"/>
      <c r="J30" s="105"/>
      <c r="K30" s="105"/>
      <c r="L30" s="105"/>
      <c r="M30" s="105"/>
    </row>
    <row r="31" spans="2:18" ht="13.5" customHeight="1">
      <c r="B31" s="105"/>
      <c r="C31" s="105"/>
      <c r="D31" s="105"/>
      <c r="E31" s="105"/>
      <c r="F31" s="105"/>
      <c r="G31" s="105"/>
      <c r="H31" s="105"/>
      <c r="I31" s="105"/>
      <c r="J31" s="105"/>
      <c r="K31" s="105"/>
      <c r="L31" s="105"/>
      <c r="M31" s="105"/>
    </row>
    <row r="32" spans="2:18" ht="13.5" customHeight="1">
      <c r="B32" s="105"/>
      <c r="C32" s="105"/>
      <c r="D32" s="105"/>
      <c r="E32" s="105"/>
      <c r="F32" s="105"/>
      <c r="G32" s="105"/>
      <c r="H32" s="105"/>
      <c r="I32" s="105"/>
      <c r="J32" s="105"/>
      <c r="K32" s="105"/>
      <c r="L32" s="105"/>
      <c r="M32" s="105"/>
    </row>
    <row r="33" spans="2:13" ht="13.5" customHeight="1">
      <c r="B33" s="105"/>
      <c r="C33" s="105"/>
      <c r="D33" s="105"/>
      <c r="E33" s="105"/>
      <c r="F33" s="105"/>
      <c r="G33" s="105"/>
      <c r="H33" s="105"/>
      <c r="I33" s="105"/>
      <c r="J33" s="105"/>
      <c r="K33" s="105"/>
      <c r="L33" s="105"/>
      <c r="M33" s="105"/>
    </row>
    <row r="34" spans="2:13" ht="13.5" customHeight="1">
      <c r="B34" s="105"/>
      <c r="C34" s="105"/>
      <c r="D34" s="105"/>
      <c r="E34" s="105"/>
      <c r="F34" s="105"/>
      <c r="G34" s="105"/>
      <c r="H34" s="105"/>
      <c r="I34" s="105"/>
      <c r="J34" s="105"/>
      <c r="K34" s="105"/>
      <c r="L34" s="105"/>
      <c r="M34" s="105"/>
    </row>
    <row r="35" spans="2:13" ht="13.5" customHeight="1">
      <c r="B35" s="105"/>
      <c r="C35" s="105"/>
      <c r="D35" s="105"/>
      <c r="E35" s="105"/>
      <c r="F35" s="105"/>
      <c r="G35" s="105"/>
      <c r="H35" s="105"/>
      <c r="I35" s="105"/>
      <c r="J35" s="105"/>
      <c r="K35" s="105"/>
      <c r="L35" s="105"/>
      <c r="M35" s="105"/>
    </row>
    <row r="36" spans="2:13" ht="13.5" customHeight="1">
      <c r="B36" s="105"/>
      <c r="C36" s="105"/>
      <c r="D36" s="105"/>
      <c r="E36" s="105"/>
      <c r="F36" s="105"/>
      <c r="G36" s="105"/>
      <c r="H36" s="105"/>
      <c r="I36" s="105"/>
      <c r="J36" s="105"/>
      <c r="K36" s="105"/>
      <c r="L36" s="105"/>
      <c r="M36" s="105"/>
    </row>
    <row r="37" spans="2:13" ht="13.5" customHeight="1">
      <c r="B37" s="105"/>
      <c r="C37" s="105"/>
      <c r="D37" s="105"/>
      <c r="E37" s="105"/>
      <c r="F37" s="105"/>
      <c r="G37" s="105"/>
      <c r="H37" s="105"/>
      <c r="I37" s="105"/>
      <c r="J37" s="105"/>
      <c r="K37" s="105"/>
      <c r="L37" s="105"/>
      <c r="M37" s="105"/>
    </row>
    <row r="38" spans="2:13" ht="13.5" customHeight="1">
      <c r="B38" s="105"/>
      <c r="C38" s="105"/>
      <c r="D38" s="105"/>
      <c r="E38" s="105"/>
      <c r="F38" s="105"/>
      <c r="G38" s="105"/>
      <c r="H38" s="105"/>
      <c r="I38" s="105"/>
      <c r="J38" s="105"/>
      <c r="K38" s="105"/>
      <c r="L38" s="105"/>
      <c r="M38" s="105"/>
    </row>
    <row r="39" spans="2:13" ht="13.5" customHeight="1">
      <c r="B39" s="105"/>
      <c r="C39" s="105"/>
      <c r="D39" s="105"/>
      <c r="E39" s="105"/>
      <c r="F39" s="105"/>
      <c r="G39" s="105"/>
      <c r="H39" s="105"/>
      <c r="I39" s="105"/>
      <c r="J39" s="105"/>
      <c r="K39" s="105"/>
      <c r="L39" s="105"/>
      <c r="M39" s="105"/>
    </row>
    <row r="40" spans="2:13" ht="13.5" customHeight="1">
      <c r="B40" s="105"/>
      <c r="C40" s="105"/>
      <c r="D40" s="105"/>
      <c r="E40" s="105"/>
      <c r="F40" s="105"/>
      <c r="G40" s="105"/>
      <c r="H40" s="105"/>
      <c r="I40" s="105"/>
      <c r="J40" s="105"/>
      <c r="K40" s="105"/>
      <c r="L40" s="105"/>
      <c r="M40" s="105"/>
    </row>
    <row r="41" spans="2:13" ht="13.5" customHeight="1">
      <c r="B41" s="105"/>
      <c r="C41" s="105"/>
      <c r="D41" s="105"/>
      <c r="E41" s="105"/>
      <c r="F41" s="105"/>
      <c r="G41" s="105"/>
      <c r="H41" s="105"/>
      <c r="I41" s="105"/>
      <c r="J41" s="105"/>
      <c r="K41" s="105"/>
      <c r="L41" s="105"/>
      <c r="M41" s="105"/>
    </row>
    <row r="42" spans="2:13" ht="13.5" customHeight="1">
      <c r="B42" s="105"/>
      <c r="C42" s="105"/>
      <c r="D42" s="105"/>
      <c r="E42" s="105"/>
      <c r="F42" s="105"/>
      <c r="G42" s="105"/>
      <c r="H42" s="105"/>
      <c r="I42" s="105"/>
      <c r="J42" s="105"/>
      <c r="K42" s="105"/>
      <c r="L42" s="105"/>
      <c r="M42" s="105"/>
    </row>
    <row r="43" spans="2:13" ht="13.5" customHeight="1">
      <c r="B43" s="105"/>
      <c r="C43" s="105"/>
      <c r="D43" s="105"/>
      <c r="E43" s="105"/>
      <c r="F43" s="105"/>
      <c r="G43" s="105"/>
      <c r="H43" s="105"/>
      <c r="I43" s="105"/>
      <c r="J43" s="105"/>
      <c r="K43" s="105"/>
      <c r="L43" s="105"/>
      <c r="M43" s="105"/>
    </row>
  </sheetData>
  <sheetProtection algorithmName="SHA-512" hashValue="nxrJcrY79S/JrKePkNgzFmAzNTJJLcsgP4AoLyJuWWf6SZUJlItDNHY6zUy6chzKtxpSJ3xaJ2J8UbuL+1CZPw==" saltValue="yWKFeRXUv9HVPcRNJUyHlA==" spinCount="100000" sheet="1" objects="1" scenarios="1"/>
  <mergeCells count="2">
    <mergeCell ref="B6:M6"/>
    <mergeCell ref="B4:M4"/>
  </mergeCells>
  <pageMargins left="0.7" right="0.7" top="0.75" bottom="0.75" header="0.3" footer="0.3"/>
  <pageSetup scale="5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314D8-C5D2-4E70-8752-1E52705D2D96}">
  <sheetPr codeName="Sheet14">
    <tabColor theme="2"/>
    <pageSetUpPr fitToPage="1"/>
  </sheetPr>
  <dimension ref="A1:O16"/>
  <sheetViews>
    <sheetView showGridLines="0" workbookViewId="0"/>
  </sheetViews>
  <sheetFormatPr defaultColWidth="4.42578125" defaultRowHeight="13.5" customHeight="1"/>
  <cols>
    <col min="1" max="1" width="4.42578125" style="7" customWidth="1"/>
    <col min="2" max="2" width="15.5703125" style="21" customWidth="1"/>
    <col min="3" max="4" width="100.5703125" style="21" customWidth="1"/>
    <col min="5" max="12" width="9.42578125" style="7" customWidth="1"/>
    <col min="13" max="13" width="116.5703125" style="7" customWidth="1"/>
    <col min="14" max="14" width="4.42578125" style="7" customWidth="1"/>
    <col min="15" max="16384" width="4.42578125" style="7"/>
  </cols>
  <sheetData>
    <row r="1" spans="1:15" ht="14.45" customHeight="1"/>
    <row r="2" spans="1:15" ht="14.45" customHeight="1"/>
    <row r="3" spans="1:15" ht="14.45" customHeight="1">
      <c r="I3"/>
      <c r="J3"/>
      <c r="K3"/>
      <c r="L3"/>
      <c r="M3"/>
      <c r="N3"/>
      <c r="O3"/>
    </row>
    <row r="4" spans="1:15" s="4" customFormat="1" ht="33.75">
      <c r="B4" s="274" t="s">
        <v>25</v>
      </c>
      <c r="C4" s="274"/>
      <c r="D4" s="274"/>
      <c r="E4" s="19"/>
      <c r="G4"/>
      <c r="H4"/>
      <c r="I4"/>
      <c r="J4"/>
      <c r="K4"/>
    </row>
    <row r="5" spans="1:15" customFormat="1" ht="18.600000000000001" customHeight="1" thickBot="1">
      <c r="A5" s="35"/>
      <c r="B5" s="34"/>
      <c r="C5" s="34"/>
      <c r="D5" s="34"/>
    </row>
    <row r="6" spans="1:15" customFormat="1" ht="30" customHeight="1" thickTop="1" thickBot="1">
      <c r="A6" s="35"/>
      <c r="B6" s="151" t="s">
        <v>36</v>
      </c>
      <c r="C6" s="151" t="s">
        <v>37</v>
      </c>
      <c r="D6" s="151" t="s">
        <v>38</v>
      </c>
      <c r="E6" s="35"/>
      <c r="F6" s="35"/>
      <c r="G6" s="35"/>
    </row>
    <row r="7" spans="1:15" ht="20.25" thickTop="1">
      <c r="A7" s="35"/>
      <c r="B7" s="150"/>
      <c r="C7" s="152"/>
      <c r="D7" s="153"/>
      <c r="E7" s="35"/>
      <c r="F7" s="35"/>
      <c r="G7" s="35"/>
      <c r="H7"/>
      <c r="I7"/>
      <c r="J7"/>
      <c r="K7"/>
      <c r="L7"/>
      <c r="M7"/>
    </row>
    <row r="8" spans="1:15" ht="18.600000000000001" customHeight="1">
      <c r="A8" s="35"/>
      <c r="B8" s="140"/>
      <c r="C8" s="146"/>
      <c r="D8" s="147"/>
      <c r="E8" s="35"/>
      <c r="F8" s="35"/>
      <c r="G8" s="35"/>
      <c r="H8"/>
      <c r="I8"/>
      <c r="J8"/>
      <c r="K8"/>
      <c r="L8"/>
      <c r="M8"/>
    </row>
    <row r="9" spans="1:15" ht="18.600000000000001" customHeight="1">
      <c r="A9" s="35"/>
      <c r="B9" s="148"/>
      <c r="C9" s="146"/>
      <c r="D9" s="140"/>
      <c r="E9" s="35"/>
      <c r="F9" s="35"/>
      <c r="G9" s="35"/>
      <c r="H9"/>
      <c r="I9"/>
      <c r="J9"/>
      <c r="K9"/>
      <c r="L9"/>
      <c r="M9"/>
    </row>
    <row r="10" spans="1:15" ht="18.600000000000001" customHeight="1">
      <c r="A10" s="35"/>
      <c r="B10" s="140"/>
      <c r="C10" s="149"/>
      <c r="D10" s="140"/>
      <c r="E10" s="35"/>
      <c r="F10" s="35"/>
      <c r="G10" s="35"/>
      <c r="H10"/>
      <c r="I10"/>
      <c r="J10"/>
      <c r="K10"/>
      <c r="L10"/>
      <c r="M10"/>
    </row>
    <row r="11" spans="1:15" ht="18.600000000000001" customHeight="1">
      <c r="A11" s="35"/>
      <c r="B11" s="140"/>
      <c r="C11" s="149"/>
      <c r="D11" s="140"/>
      <c r="E11" s="35"/>
      <c r="F11" s="35"/>
      <c r="G11" s="35"/>
      <c r="H11"/>
      <c r="I11"/>
      <c r="J11"/>
      <c r="K11"/>
      <c r="L11"/>
      <c r="M11"/>
    </row>
    <row r="12" spans="1:15" ht="18.600000000000001" customHeight="1">
      <c r="A12" s="35"/>
      <c r="B12" s="140"/>
      <c r="C12" s="149"/>
      <c r="D12" s="140"/>
      <c r="E12" s="35"/>
      <c r="F12" s="35"/>
      <c r="G12" s="35"/>
      <c r="H12"/>
      <c r="I12"/>
      <c r="J12"/>
      <c r="K12"/>
      <c r="L12"/>
      <c r="M12"/>
    </row>
    <row r="13" spans="1:15" ht="18.600000000000001" customHeight="1">
      <c r="A13" s="35"/>
      <c r="B13" s="140"/>
      <c r="C13" s="149"/>
      <c r="D13" s="140"/>
      <c r="E13" s="35"/>
      <c r="F13" s="35"/>
      <c r="G13" s="35"/>
      <c r="H13"/>
      <c r="I13"/>
      <c r="J13"/>
      <c r="K13"/>
      <c r="L13"/>
      <c r="M13"/>
    </row>
    <row r="14" spans="1:15" ht="18.600000000000001" customHeight="1">
      <c r="A14" s="35"/>
      <c r="B14" s="140"/>
      <c r="C14" s="149"/>
      <c r="D14" s="140"/>
      <c r="E14" s="35"/>
      <c r="F14" s="35"/>
      <c r="G14" s="35"/>
      <c r="H14"/>
      <c r="I14"/>
      <c r="J14"/>
      <c r="K14"/>
      <c r="L14"/>
      <c r="M14"/>
    </row>
    <row r="15" spans="1:15" ht="18.600000000000001" customHeight="1">
      <c r="A15" s="35"/>
      <c r="B15" s="140"/>
      <c r="C15" s="149"/>
      <c r="D15" s="140"/>
      <c r="E15" s="35"/>
      <c r="F15" s="35"/>
      <c r="G15" s="35"/>
      <c r="H15"/>
      <c r="I15"/>
      <c r="J15"/>
      <c r="K15"/>
      <c r="L15"/>
      <c r="M15"/>
    </row>
    <row r="16" spans="1:15" ht="18.600000000000001" customHeight="1">
      <c r="A16" s="35"/>
      <c r="B16" s="140"/>
      <c r="C16" s="149"/>
      <c r="D16" s="140"/>
      <c r="E16" s="35"/>
      <c r="F16" s="35"/>
      <c r="G16" s="35"/>
      <c r="H16"/>
      <c r="I16"/>
      <c r="J16"/>
      <c r="K16"/>
      <c r="L16"/>
      <c r="M16"/>
    </row>
  </sheetData>
  <sheetProtection algorithmName="SHA-512" hashValue="hi7RW4G2L5L+TC5B/p69Xc77HVWq/I1SdqMm6lQKdj1EoNRw1oC1qVmTLTYjJCt7MqaWob7ow7Ca2a6WlHkG/g==" saltValue="8zeOtdahsXD87pZ30GBvaQ==" spinCount="100000" sheet="1" objects="1" scenarios="1"/>
  <mergeCells count="1">
    <mergeCell ref="B4:D4"/>
  </mergeCells>
  <pageMargins left="0.7" right="0.7" top="0.75" bottom="0.75" header="0.3" footer="0.3"/>
  <pageSetup scale="5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tabColor theme="2"/>
    <pageSetUpPr fitToPage="1"/>
  </sheetPr>
  <dimension ref="B1:M32"/>
  <sheetViews>
    <sheetView showGridLines="0" workbookViewId="0"/>
  </sheetViews>
  <sheetFormatPr defaultColWidth="9.42578125" defaultRowHeight="13.5" customHeight="1"/>
  <cols>
    <col min="1" max="1" width="4.42578125" customWidth="1"/>
    <col min="2" max="2" width="30.5703125" customWidth="1"/>
    <col min="3" max="3" width="30.5703125" style="17" customWidth="1"/>
    <col min="4" max="4" width="60.5703125" customWidth="1"/>
    <col min="5" max="5" width="26.85546875" customWidth="1"/>
    <col min="6" max="6" width="26.85546875" style="23" customWidth="1"/>
    <col min="7" max="7" width="27" style="23" customWidth="1"/>
    <col min="8" max="8" width="30.5703125" customWidth="1"/>
    <col min="9" max="9" width="64.5703125" style="14" bestFit="1" customWidth="1"/>
    <col min="10" max="11" width="9.42578125" customWidth="1"/>
  </cols>
  <sheetData>
    <row r="1" spans="2:13" ht="14.45" customHeight="1">
      <c r="B1" s="2"/>
      <c r="C1" s="20"/>
      <c r="D1" s="2"/>
      <c r="E1" s="2"/>
      <c r="F1" s="22"/>
      <c r="G1" s="22"/>
      <c r="H1" s="2"/>
    </row>
    <row r="2" spans="2:13" ht="14.45" customHeight="1">
      <c r="B2" s="2"/>
      <c r="C2" s="20"/>
      <c r="D2" s="2"/>
      <c r="E2" s="2"/>
      <c r="F2" s="22"/>
      <c r="G2" s="22"/>
      <c r="H2" s="2"/>
    </row>
    <row r="3" spans="2:13" ht="14.45" customHeight="1">
      <c r="B3" s="2"/>
      <c r="C3" s="20"/>
      <c r="D3" s="2"/>
      <c r="E3" s="2"/>
      <c r="F3" s="22"/>
      <c r="G3" s="22"/>
      <c r="H3" s="2"/>
    </row>
    <row r="4" spans="2:13" s="4" customFormat="1" ht="33.75">
      <c r="B4" s="274" t="s">
        <v>384</v>
      </c>
      <c r="C4" s="274"/>
      <c r="D4" s="274"/>
      <c r="E4" s="274"/>
      <c r="F4" s="274"/>
      <c r="G4" s="274"/>
      <c r="H4" s="274"/>
      <c r="I4" s="274"/>
    </row>
    <row r="5" spans="2:13" ht="18.600000000000001" customHeight="1">
      <c r="B5" s="35"/>
      <c r="C5" s="43"/>
      <c r="D5" s="35"/>
      <c r="E5" s="35"/>
      <c r="F5" s="38"/>
      <c r="G5" s="38"/>
      <c r="H5" s="35"/>
      <c r="I5" s="44"/>
      <c r="J5" s="35"/>
      <c r="K5" s="35"/>
      <c r="L5" s="35"/>
    </row>
    <row r="6" spans="2:13" ht="39" customHeight="1">
      <c r="B6" s="287" t="s">
        <v>39</v>
      </c>
      <c r="C6" s="287"/>
      <c r="D6" s="287"/>
      <c r="E6" s="287"/>
      <c r="F6" s="287"/>
      <c r="G6" s="287"/>
      <c r="H6" s="287"/>
      <c r="I6" s="287"/>
      <c r="J6" s="35"/>
      <c r="K6" s="35"/>
      <c r="L6" s="35"/>
      <c r="M6" s="35"/>
    </row>
    <row r="7" spans="2:13" ht="18.600000000000001" customHeight="1" thickBot="1">
      <c r="B7" s="35"/>
      <c r="C7" s="43"/>
      <c r="D7" s="35"/>
      <c r="E7" s="35"/>
      <c r="F7" s="38"/>
      <c r="G7" s="38"/>
      <c r="H7" s="35"/>
      <c r="I7" s="44"/>
      <c r="J7" s="35"/>
      <c r="K7" s="35"/>
      <c r="L7" s="35"/>
      <c r="M7" s="35"/>
    </row>
    <row r="8" spans="2:13" ht="36.950000000000003" customHeight="1" thickTop="1" thickBot="1">
      <c r="B8" s="86" t="s">
        <v>40</v>
      </c>
      <c r="C8" s="86" t="s">
        <v>41</v>
      </c>
      <c r="D8" s="86" t="s">
        <v>42</v>
      </c>
      <c r="E8" s="86">
        <v>2025</v>
      </c>
      <c r="F8" s="87">
        <v>2024</v>
      </c>
      <c r="G8" s="87">
        <v>2023</v>
      </c>
      <c r="H8" s="86" t="s">
        <v>43</v>
      </c>
      <c r="I8" s="73" t="s">
        <v>8</v>
      </c>
      <c r="J8" s="35"/>
      <c r="K8" s="35"/>
      <c r="L8" s="35"/>
      <c r="M8" s="35"/>
    </row>
    <row r="9" spans="2:13" ht="36.950000000000003" customHeight="1" thickTop="1" thickBot="1">
      <c r="B9" s="275" t="s">
        <v>44</v>
      </c>
      <c r="C9" s="276"/>
      <c r="D9" s="276"/>
      <c r="E9" s="276"/>
      <c r="F9" s="276"/>
      <c r="G9" s="276"/>
      <c r="H9" s="276"/>
      <c r="I9" s="277"/>
      <c r="J9" s="35"/>
      <c r="K9" s="35"/>
      <c r="L9" s="35"/>
      <c r="M9" s="35"/>
    </row>
    <row r="10" spans="2:13" ht="18.600000000000001" customHeight="1" thickTop="1">
      <c r="B10" s="280" t="s">
        <v>10</v>
      </c>
      <c r="C10" s="283" t="s">
        <v>45</v>
      </c>
      <c r="D10" s="75" t="s">
        <v>46</v>
      </c>
      <c r="E10" s="143">
        <f>'Breakdown of baseline changes'!E10</f>
        <v>219.31930539811231</v>
      </c>
      <c r="F10" s="143">
        <f>'Breakdown of baseline changes'!H10</f>
        <v>215.44734511641801</v>
      </c>
      <c r="G10" s="143">
        <f>'Breakdown of baseline changes'!K10</f>
        <v>200.76072405575999</v>
      </c>
      <c r="H10" s="88" t="s">
        <v>47</v>
      </c>
      <c r="I10" s="89"/>
      <c r="J10" s="35"/>
      <c r="K10" s="35"/>
      <c r="L10" s="35"/>
      <c r="M10" s="35"/>
    </row>
    <row r="11" spans="2:13" ht="18.600000000000001" customHeight="1">
      <c r="B11" s="281"/>
      <c r="C11" s="284"/>
      <c r="D11" s="71" t="s">
        <v>48</v>
      </c>
      <c r="E11" s="142">
        <f>'Breakdown of baseline changes'!F10</f>
        <v>1210.9526492767977</v>
      </c>
      <c r="F11" s="142">
        <f>'Breakdown of baseline changes'!I10</f>
        <v>1657.7515746922313</v>
      </c>
      <c r="G11" s="142">
        <f>'Breakdown of baseline changes'!L10</f>
        <v>1753.39582580203</v>
      </c>
      <c r="H11" s="90" t="s">
        <v>47</v>
      </c>
      <c r="I11" s="91" t="s">
        <v>49</v>
      </c>
      <c r="J11" s="35"/>
      <c r="K11" s="35"/>
      <c r="L11" s="35"/>
      <c r="M11" s="35"/>
    </row>
    <row r="12" spans="2:13" ht="18.600000000000001" customHeight="1">
      <c r="B12" s="281"/>
      <c r="C12" s="284"/>
      <c r="D12" s="71" t="s">
        <v>50</v>
      </c>
      <c r="E12" s="142">
        <f>'Breakdown of baseline changes'!G10</f>
        <v>5191.51</v>
      </c>
      <c r="F12" s="142">
        <f>'Breakdown of baseline changes'!J10</f>
        <v>7453.6880585716472</v>
      </c>
      <c r="G12" s="142">
        <f>'Breakdown of baseline changes'!M10</f>
        <v>7917.6320817005817</v>
      </c>
      <c r="H12" s="90" t="s">
        <v>47</v>
      </c>
      <c r="I12" s="91" t="s">
        <v>544</v>
      </c>
      <c r="J12" s="35"/>
      <c r="K12" s="35"/>
      <c r="L12" s="35"/>
      <c r="M12" s="35"/>
    </row>
    <row r="13" spans="2:13" ht="18.600000000000001" customHeight="1">
      <c r="B13" s="281"/>
      <c r="C13" s="284"/>
      <c r="D13" s="71" t="s">
        <v>51</v>
      </c>
      <c r="E13" s="142">
        <f>SUM(E10:E12)</f>
        <v>6621.7819546749106</v>
      </c>
      <c r="F13" s="142">
        <f>SUM(F10:F12)</f>
        <v>9326.8869783802966</v>
      </c>
      <c r="G13" s="142">
        <f>SUM(G10:G12)</f>
        <v>9871.788631558371</v>
      </c>
      <c r="H13" s="90" t="s">
        <v>47</v>
      </c>
      <c r="I13" s="91"/>
      <c r="J13" s="35"/>
      <c r="K13" s="35"/>
      <c r="L13" s="35"/>
      <c r="M13" s="35"/>
    </row>
    <row r="14" spans="2:13" ht="18.600000000000001" customHeight="1">
      <c r="B14" s="281"/>
      <c r="C14" s="285" t="s">
        <v>52</v>
      </c>
      <c r="D14" s="71" t="s">
        <v>53</v>
      </c>
      <c r="E14" s="142">
        <f>E16*E15%</f>
        <v>31398.813221033648</v>
      </c>
      <c r="F14" s="142">
        <f>F16*F15%</f>
        <v>37449.722608170174</v>
      </c>
      <c r="G14" s="142">
        <f>G16*G15%</f>
        <v>37106.942044483985</v>
      </c>
      <c r="H14" s="90" t="s">
        <v>54</v>
      </c>
      <c r="I14" s="91"/>
      <c r="J14" s="35"/>
      <c r="K14" s="35"/>
      <c r="L14" s="35"/>
      <c r="M14" s="35"/>
    </row>
    <row r="15" spans="2:13" ht="18.600000000000001" customHeight="1">
      <c r="B15" s="281"/>
      <c r="C15" s="284"/>
      <c r="D15" s="71" t="s">
        <v>55</v>
      </c>
      <c r="E15" s="141">
        <f>'Energy consumption'!C75</f>
        <v>50</v>
      </c>
      <c r="F15" s="141">
        <f>'Energy consumption'!D75</f>
        <v>47</v>
      </c>
      <c r="G15" s="141">
        <f>'Energy consumption'!E75</f>
        <v>53</v>
      </c>
      <c r="H15" s="90" t="s">
        <v>56</v>
      </c>
      <c r="I15" s="91" t="s">
        <v>57</v>
      </c>
      <c r="J15" s="35"/>
      <c r="K15" s="35"/>
      <c r="L15" s="35"/>
      <c r="M15" s="35"/>
    </row>
    <row r="16" spans="2:13" ht="18.600000000000001" customHeight="1">
      <c r="B16" s="281"/>
      <c r="C16" s="285" t="s">
        <v>379</v>
      </c>
      <c r="D16" s="71" t="s">
        <v>380</v>
      </c>
      <c r="E16" s="142">
        <f>'Energy consumption'!C36</f>
        <v>62797.626442067296</v>
      </c>
      <c r="F16" s="142">
        <f>'Energy consumption'!D36</f>
        <v>79680.260868447178</v>
      </c>
      <c r="G16" s="142">
        <f>'Energy consumption'!E36</f>
        <v>70013.098197139596</v>
      </c>
      <c r="H16" s="90" t="s">
        <v>54</v>
      </c>
      <c r="I16" s="91"/>
      <c r="J16" s="35"/>
      <c r="K16" s="35"/>
      <c r="L16" s="35"/>
      <c r="M16" s="35"/>
    </row>
    <row r="17" spans="2:13" ht="39">
      <c r="B17" s="281"/>
      <c r="C17" s="284"/>
      <c r="D17" s="71" t="s">
        <v>381</v>
      </c>
      <c r="E17" s="128" t="s">
        <v>58</v>
      </c>
      <c r="F17" s="138">
        <v>31.21</v>
      </c>
      <c r="G17" s="138">
        <v>26.7</v>
      </c>
      <c r="H17" s="90" t="s">
        <v>378</v>
      </c>
      <c r="I17" s="92" t="s">
        <v>385</v>
      </c>
      <c r="J17" s="35"/>
      <c r="K17" s="35"/>
      <c r="L17" s="35"/>
      <c r="M17" s="35"/>
    </row>
    <row r="18" spans="2:13" ht="36" customHeight="1">
      <c r="B18" s="84" t="s">
        <v>59</v>
      </c>
      <c r="C18" s="70" t="s">
        <v>60</v>
      </c>
      <c r="D18" s="71" t="s">
        <v>487</v>
      </c>
      <c r="E18" s="69">
        <v>0</v>
      </c>
      <c r="F18" s="69">
        <v>0</v>
      </c>
      <c r="G18" s="69">
        <v>0</v>
      </c>
      <c r="H18" s="71" t="s">
        <v>61</v>
      </c>
      <c r="I18" s="91"/>
      <c r="J18" s="35"/>
      <c r="K18" s="35"/>
      <c r="L18" s="35"/>
      <c r="M18" s="35"/>
    </row>
    <row r="19" spans="2:13" ht="18.600000000000001" customHeight="1">
      <c r="B19" s="281" t="s">
        <v>62</v>
      </c>
      <c r="C19" s="284" t="s">
        <v>63</v>
      </c>
      <c r="D19" s="72" t="s">
        <v>64</v>
      </c>
      <c r="E19" s="93">
        <v>0</v>
      </c>
      <c r="F19" s="93">
        <v>0</v>
      </c>
      <c r="G19" s="93">
        <v>0</v>
      </c>
      <c r="H19" s="137" t="s">
        <v>65</v>
      </c>
      <c r="I19" s="91" t="s">
        <v>66</v>
      </c>
      <c r="J19" s="35"/>
      <c r="K19" s="35"/>
      <c r="L19" s="35"/>
      <c r="M19" s="35"/>
    </row>
    <row r="20" spans="2:13" ht="18.600000000000001" customHeight="1">
      <c r="B20" s="281"/>
      <c r="C20" s="286"/>
      <c r="D20" s="72" t="s">
        <v>67</v>
      </c>
      <c r="E20" s="93">
        <v>0</v>
      </c>
      <c r="F20" s="94">
        <v>0</v>
      </c>
      <c r="G20" s="94">
        <v>0</v>
      </c>
      <c r="H20" s="90" t="s">
        <v>56</v>
      </c>
      <c r="I20" s="91" t="s">
        <v>68</v>
      </c>
      <c r="J20" s="35"/>
      <c r="K20" s="35"/>
      <c r="L20" s="35"/>
      <c r="M20" s="35"/>
    </row>
    <row r="21" spans="2:13" ht="18.75" customHeight="1" thickBot="1">
      <c r="B21" s="85" t="s">
        <v>69</v>
      </c>
      <c r="C21" s="95" t="s">
        <v>70</v>
      </c>
      <c r="D21" s="76" t="s">
        <v>71</v>
      </c>
      <c r="E21" s="96">
        <v>0</v>
      </c>
      <c r="F21" s="96">
        <v>0</v>
      </c>
      <c r="G21" s="96">
        <v>0</v>
      </c>
      <c r="H21" s="97" t="s">
        <v>47</v>
      </c>
      <c r="I21" s="98" t="s">
        <v>68</v>
      </c>
      <c r="J21" s="35"/>
      <c r="K21" s="35"/>
      <c r="L21" s="35"/>
      <c r="M21" s="35"/>
    </row>
    <row r="22" spans="2:13" ht="36.950000000000003" customHeight="1" thickTop="1" thickBot="1">
      <c r="B22" s="275" t="s">
        <v>72</v>
      </c>
      <c r="C22" s="278"/>
      <c r="D22" s="278"/>
      <c r="E22" s="278"/>
      <c r="F22" s="278"/>
      <c r="G22" s="278"/>
      <c r="H22" s="278"/>
      <c r="I22" s="279"/>
      <c r="J22" s="35"/>
      <c r="K22" s="35"/>
      <c r="L22" s="35"/>
      <c r="M22" s="35"/>
    </row>
    <row r="23" spans="2:13" ht="38.450000000000003" customHeight="1" thickTop="1">
      <c r="B23" s="280" t="s">
        <v>73</v>
      </c>
      <c r="C23" s="99" t="s">
        <v>74</v>
      </c>
      <c r="D23" s="74" t="s">
        <v>382</v>
      </c>
      <c r="E23" s="263">
        <f>100-'Diversity, equity and inclusion'!C31</f>
        <v>23.099999999999994</v>
      </c>
      <c r="F23" s="100">
        <v>24.6</v>
      </c>
      <c r="G23" s="100">
        <f>100-'Diversity, equity and inclusion'!E31</f>
        <v>23.299999999999997</v>
      </c>
      <c r="H23" s="88" t="s">
        <v>56</v>
      </c>
      <c r="I23" s="89" t="s">
        <v>75</v>
      </c>
      <c r="J23" s="35"/>
      <c r="K23" s="35"/>
      <c r="L23" s="35"/>
      <c r="M23" s="35"/>
    </row>
    <row r="24" spans="2:13" ht="71.099999999999994" customHeight="1">
      <c r="B24" s="281"/>
      <c r="C24" s="70" t="s">
        <v>76</v>
      </c>
      <c r="D24" s="72" t="s">
        <v>77</v>
      </c>
      <c r="E24" s="72" t="s">
        <v>78</v>
      </c>
      <c r="F24" s="93" t="s">
        <v>78</v>
      </c>
      <c r="G24" s="93" t="s">
        <v>78</v>
      </c>
      <c r="H24" s="90" t="s">
        <v>79</v>
      </c>
      <c r="I24" s="92"/>
      <c r="J24" s="35"/>
      <c r="K24" s="35"/>
      <c r="L24" s="35"/>
      <c r="M24" s="35"/>
    </row>
    <row r="25" spans="2:13" ht="45.6" customHeight="1" thickBot="1">
      <c r="B25" s="282"/>
      <c r="C25" s="95" t="s">
        <v>80</v>
      </c>
      <c r="D25" s="101" t="s">
        <v>383</v>
      </c>
      <c r="E25" s="132">
        <f>Management!C7</f>
        <v>33</v>
      </c>
      <c r="F25" s="102">
        <f>Management!D7</f>
        <v>37.5</v>
      </c>
      <c r="G25" s="102">
        <f>Management!E7</f>
        <v>38</v>
      </c>
      <c r="H25" s="97" t="s">
        <v>56</v>
      </c>
      <c r="I25" s="103" t="s">
        <v>545</v>
      </c>
      <c r="J25" s="35"/>
      <c r="K25" s="35"/>
      <c r="L25" s="35"/>
      <c r="M25" s="35"/>
    </row>
    <row r="26" spans="2:13" ht="13.5" customHeight="1" thickTop="1">
      <c r="B26" s="39"/>
      <c r="C26" s="43"/>
      <c r="D26" s="47"/>
      <c r="E26" s="47"/>
      <c r="F26" s="48"/>
      <c r="G26" s="48"/>
      <c r="H26" s="35"/>
      <c r="I26" s="44"/>
      <c r="J26" s="35"/>
      <c r="K26" s="35"/>
      <c r="L26" s="35"/>
      <c r="M26" s="35"/>
    </row>
    <row r="27" spans="2:13" ht="13.5" customHeight="1">
      <c r="B27" s="35"/>
      <c r="C27" s="43"/>
      <c r="D27" s="61"/>
      <c r="E27" s="61"/>
      <c r="F27" s="61"/>
      <c r="G27" s="61"/>
      <c r="H27" s="35"/>
      <c r="I27" s="44"/>
      <c r="J27" s="35"/>
      <c r="K27" s="35"/>
      <c r="L27" s="35"/>
      <c r="M27" s="35"/>
    </row>
    <row r="28" spans="2:13" ht="13.5" customHeight="1">
      <c r="B28" s="35"/>
      <c r="C28" s="43"/>
      <c r="D28" s="35"/>
      <c r="E28" s="35"/>
      <c r="F28" s="38"/>
      <c r="G28" s="38"/>
      <c r="H28" s="35"/>
      <c r="I28" s="44"/>
      <c r="J28" s="35"/>
      <c r="K28" s="35"/>
      <c r="L28" s="35"/>
      <c r="M28" s="35"/>
    </row>
    <row r="29" spans="2:13" ht="13.5" customHeight="1">
      <c r="B29" s="39"/>
      <c r="C29" s="32"/>
      <c r="D29" s="39"/>
      <c r="E29" s="39"/>
      <c r="F29" s="40"/>
      <c r="G29" s="40"/>
      <c r="H29" s="35"/>
      <c r="I29" s="44"/>
      <c r="J29" s="35"/>
      <c r="K29" s="35"/>
      <c r="L29" s="35"/>
      <c r="M29" s="35"/>
    </row>
    <row r="30" spans="2:13" ht="13.5" customHeight="1">
      <c r="B30" s="35"/>
      <c r="C30" s="43"/>
      <c r="D30" s="35"/>
      <c r="E30" s="35"/>
      <c r="F30" s="38"/>
      <c r="G30" s="38"/>
      <c r="H30" s="35"/>
      <c r="I30" s="44"/>
      <c r="J30" s="35"/>
      <c r="K30" s="35"/>
      <c r="L30" s="35"/>
      <c r="M30" s="35"/>
    </row>
    <row r="31" spans="2:13" ht="13.5" customHeight="1">
      <c r="B31" s="35"/>
      <c r="C31" s="43"/>
      <c r="D31" s="35"/>
      <c r="E31" s="35"/>
      <c r="F31" s="38"/>
      <c r="G31" s="38"/>
      <c r="H31" s="35"/>
      <c r="I31" s="44"/>
      <c r="J31" s="35"/>
      <c r="K31" s="35"/>
      <c r="L31" s="35"/>
      <c r="M31" s="35"/>
    </row>
    <row r="32" spans="2:13" ht="13.5" customHeight="1">
      <c r="B32" s="35"/>
      <c r="C32" s="43"/>
      <c r="D32" s="35"/>
      <c r="E32" s="35"/>
      <c r="F32" s="38"/>
      <c r="G32" s="38"/>
      <c r="H32" s="35"/>
      <c r="I32" s="44"/>
      <c r="J32" s="35"/>
      <c r="K32" s="35"/>
      <c r="L32" s="35"/>
      <c r="M32" s="35"/>
    </row>
  </sheetData>
  <sheetProtection algorithmName="SHA-512" hashValue="tyS+fsqt8drrHlnKpnlPwAefsqPWmpGf47RnPDrXlRwWfeZ2jNea0jHTK2r8IuiRRr9S+OJDv6T2yOZnTIV8mQ==" saltValue="hIlcLuiLdsn4EOSTvcCg7g==" spinCount="100000" sheet="1" objects="1" scenarios="1"/>
  <mergeCells count="11">
    <mergeCell ref="B9:I9"/>
    <mergeCell ref="B22:I22"/>
    <mergeCell ref="B4:I4"/>
    <mergeCell ref="B23:B25"/>
    <mergeCell ref="B10:B17"/>
    <mergeCell ref="C10:C13"/>
    <mergeCell ref="C14:C15"/>
    <mergeCell ref="C16:C17"/>
    <mergeCell ref="B19:B20"/>
    <mergeCell ref="C19:C20"/>
    <mergeCell ref="B6:I6"/>
  </mergeCells>
  <hyperlinks>
    <hyperlink ref="B6:D6" r:id="rId1" display="www.danskebank.com/sustainability/publications-and-policies" xr:uid="{89AE45A2-07FC-4CDD-8EE3-9CBE8AA6BBDA}"/>
  </hyperlinks>
  <pageMargins left="0.7" right="0.7" top="0.75" bottom="0.75" header="0.3" footer="0.3"/>
  <pageSetup scale="51" orientation="landscape"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4"/>
    <pageSetUpPr fitToPage="1"/>
  </sheetPr>
  <dimension ref="A1:P44"/>
  <sheetViews>
    <sheetView showGridLines="0" zoomScaleNormal="100" workbookViewId="0"/>
  </sheetViews>
  <sheetFormatPr defaultColWidth="9.42578125" defaultRowHeight="13.5" customHeight="1"/>
  <cols>
    <col min="1" max="1" width="4.42578125" customWidth="1"/>
    <col min="2" max="2" width="70.5703125" customWidth="1"/>
    <col min="3" max="3" width="20.5703125" customWidth="1"/>
    <col min="4" max="7" width="20.5703125" style="23" customWidth="1"/>
    <col min="8" max="8" width="9.42578125" customWidth="1"/>
    <col min="9" max="9" width="14.28515625" bestFit="1" customWidth="1"/>
    <col min="10" max="14" width="9.42578125" customWidth="1"/>
    <col min="15" max="15" width="20.5703125" customWidth="1"/>
    <col min="16" max="16" width="4.42578125" customWidth="1"/>
    <col min="17" max="17" width="9.42578125" customWidth="1"/>
  </cols>
  <sheetData>
    <row r="1" spans="1:16" ht="14.45" customHeight="1">
      <c r="B1" s="2"/>
      <c r="C1" s="2"/>
      <c r="D1" s="22"/>
      <c r="E1" s="22"/>
      <c r="F1" s="22"/>
      <c r="G1" s="22"/>
      <c r="H1" s="2"/>
    </row>
    <row r="2" spans="1:16" ht="14.45" customHeight="1">
      <c r="B2" s="2"/>
      <c r="C2" s="2"/>
      <c r="D2" s="22"/>
      <c r="E2" s="22"/>
      <c r="F2" s="22"/>
      <c r="G2" s="22"/>
      <c r="H2" s="2"/>
    </row>
    <row r="3" spans="1:16" ht="14.45" customHeight="1">
      <c r="B3" s="2"/>
      <c r="C3" s="2"/>
      <c r="D3" s="22"/>
      <c r="E3" s="22"/>
      <c r="F3" s="22"/>
      <c r="G3" s="22"/>
      <c r="H3" s="2"/>
    </row>
    <row r="4" spans="1:16" s="4" customFormat="1" ht="33.75">
      <c r="B4" s="274" t="s">
        <v>81</v>
      </c>
      <c r="C4" s="274"/>
      <c r="D4" s="274"/>
      <c r="E4" s="274"/>
      <c r="F4" s="274"/>
      <c r="G4" s="274"/>
      <c r="H4" s="19"/>
      <c r="I4" s="19"/>
      <c r="J4" s="19"/>
      <c r="K4" s="19"/>
      <c r="L4" s="19"/>
      <c r="M4" s="19"/>
      <c r="N4" s="19"/>
      <c r="O4" s="19"/>
      <c r="P4" s="19"/>
    </row>
    <row r="5" spans="1:16" ht="18.600000000000001" customHeight="1">
      <c r="A5" s="35"/>
      <c r="B5" s="35"/>
      <c r="C5" s="35"/>
      <c r="D5" s="38"/>
      <c r="E5" s="38"/>
      <c r="F5" s="38"/>
      <c r="G5" s="38"/>
    </row>
    <row r="6" spans="1:16" ht="18.75" customHeight="1">
      <c r="A6" s="35"/>
      <c r="B6" s="181" t="s">
        <v>82</v>
      </c>
      <c r="C6" s="154">
        <v>2025</v>
      </c>
      <c r="D6" s="154">
        <v>2024</v>
      </c>
      <c r="E6" s="154">
        <v>2023</v>
      </c>
      <c r="F6" s="154">
        <v>2022</v>
      </c>
      <c r="G6" s="154">
        <v>2021</v>
      </c>
    </row>
    <row r="7" spans="1:16" ht="18.75" customHeight="1">
      <c r="A7" s="35"/>
      <c r="B7" s="125"/>
      <c r="C7" s="155">
        <v>45.157249982000003</v>
      </c>
      <c r="D7" s="155">
        <v>33.299999999999997</v>
      </c>
      <c r="E7" s="156">
        <v>33.4</v>
      </c>
      <c r="F7" s="157">
        <v>13</v>
      </c>
      <c r="G7" s="157">
        <v>7.4</v>
      </c>
    </row>
    <row r="8" spans="1:16" ht="18.75" customHeight="1">
      <c r="A8" s="35"/>
      <c r="B8" s="35"/>
      <c r="C8" s="35"/>
      <c r="D8" s="38"/>
      <c r="E8" s="38"/>
      <c r="F8" s="38"/>
      <c r="G8" s="38"/>
    </row>
    <row r="9" spans="1:16" ht="18.75" customHeight="1">
      <c r="A9" s="35"/>
      <c r="B9" s="181" t="s">
        <v>83</v>
      </c>
      <c r="C9" s="154">
        <v>2025</v>
      </c>
      <c r="D9" s="154">
        <v>2024</v>
      </c>
      <c r="E9" s="154">
        <v>2023</v>
      </c>
      <c r="F9" s="154">
        <v>2022</v>
      </c>
      <c r="G9" s="154">
        <v>2021</v>
      </c>
    </row>
    <row r="10" spans="1:16" ht="18.75" customHeight="1">
      <c r="A10" s="35"/>
      <c r="B10" s="125"/>
      <c r="C10" s="155">
        <v>34.823578869999999</v>
      </c>
      <c r="D10" s="155">
        <v>29.1</v>
      </c>
      <c r="E10" s="158">
        <v>27.2</v>
      </c>
      <c r="F10" s="155">
        <v>21.5</v>
      </c>
      <c r="G10" s="155">
        <v>17</v>
      </c>
    </row>
    <row r="11" spans="1:16" ht="18.75" customHeight="1">
      <c r="A11" s="35"/>
      <c r="B11" s="35"/>
      <c r="C11" s="35"/>
      <c r="D11" s="38"/>
      <c r="E11" s="38"/>
      <c r="F11" s="38"/>
      <c r="G11" s="38"/>
    </row>
    <row r="12" spans="1:16" ht="18.75" customHeight="1">
      <c r="A12" s="35"/>
      <c r="B12" s="181" t="s">
        <v>84</v>
      </c>
      <c r="C12" s="154">
        <v>2025</v>
      </c>
      <c r="D12" s="154">
        <v>2024</v>
      </c>
      <c r="E12" s="154">
        <v>2023</v>
      </c>
      <c r="F12" s="154">
        <v>2022</v>
      </c>
      <c r="G12" s="154">
        <v>2021</v>
      </c>
    </row>
    <row r="13" spans="1:16" ht="18.75" customHeight="1">
      <c r="A13" s="35"/>
      <c r="B13" s="125"/>
      <c r="C13" s="155">
        <v>87.611577197000003</v>
      </c>
      <c r="D13" s="155">
        <v>89.7</v>
      </c>
      <c r="E13" s="155">
        <v>93.5</v>
      </c>
      <c r="F13" s="155">
        <v>64.400000000000006</v>
      </c>
      <c r="G13" s="155">
        <v>77.3</v>
      </c>
    </row>
    <row r="14" spans="1:16" ht="18.75" customHeight="1">
      <c r="A14" s="35"/>
      <c r="B14" s="290" t="s">
        <v>85</v>
      </c>
      <c r="C14" s="290"/>
      <c r="D14" s="290"/>
      <c r="E14" s="290"/>
      <c r="F14" s="290"/>
      <c r="G14" s="290"/>
    </row>
    <row r="15" spans="1:16" ht="18.75" customHeight="1">
      <c r="A15" s="35"/>
      <c r="B15" s="291" t="s">
        <v>86</v>
      </c>
      <c r="C15" s="291"/>
      <c r="D15" s="291"/>
      <c r="E15" s="291"/>
      <c r="F15" s="291"/>
      <c r="G15" s="291"/>
    </row>
    <row r="16" spans="1:16" ht="18.75" customHeight="1">
      <c r="A16" s="35"/>
      <c r="B16" s="35"/>
      <c r="C16" s="35"/>
      <c r="D16" s="38"/>
      <c r="E16" s="38"/>
      <c r="F16" s="38"/>
      <c r="G16" s="38"/>
    </row>
    <row r="17" spans="1:9" ht="18.75" customHeight="1">
      <c r="A17" s="35"/>
      <c r="B17" s="181" t="s">
        <v>528</v>
      </c>
      <c r="C17" s="154">
        <v>2025</v>
      </c>
      <c r="D17" s="154">
        <v>2024</v>
      </c>
      <c r="E17" s="154">
        <v>2023</v>
      </c>
      <c r="F17" s="154">
        <v>2022</v>
      </c>
      <c r="G17" s="154">
        <v>2021</v>
      </c>
    </row>
    <row r="18" spans="1:9" ht="18.75" customHeight="1">
      <c r="A18" s="35"/>
      <c r="B18" s="125"/>
      <c r="C18" s="155">
        <v>68.828029779999994</v>
      </c>
      <c r="D18" s="155">
        <v>49.4</v>
      </c>
      <c r="E18" s="158">
        <v>41.9</v>
      </c>
      <c r="F18" s="155">
        <v>34.799999999999997</v>
      </c>
      <c r="G18" s="155">
        <v>20.6</v>
      </c>
    </row>
    <row r="19" spans="1:9" ht="18.75" customHeight="1">
      <c r="A19" s="35"/>
      <c r="B19" s="290" t="s">
        <v>529</v>
      </c>
      <c r="C19" s="290"/>
      <c r="D19" s="290"/>
      <c r="E19" s="290"/>
      <c r="F19" s="290"/>
      <c r="G19" s="290"/>
    </row>
    <row r="20" spans="1:9" ht="18.75" customHeight="1">
      <c r="A20" s="35"/>
      <c r="B20" s="35"/>
      <c r="C20" s="35"/>
      <c r="D20" s="38"/>
      <c r="E20" s="38"/>
      <c r="F20" s="38"/>
      <c r="G20" s="38"/>
    </row>
    <row r="21" spans="1:9" ht="18.75" customHeight="1">
      <c r="A21" s="35"/>
      <c r="B21" s="181" t="s">
        <v>11</v>
      </c>
      <c r="C21" s="160">
        <v>2025</v>
      </c>
      <c r="D21" s="154">
        <v>2024</v>
      </c>
      <c r="E21" s="160">
        <v>2023</v>
      </c>
      <c r="F21" s="160">
        <v>2022</v>
      </c>
      <c r="G21" s="154">
        <v>2021</v>
      </c>
    </row>
    <row r="22" spans="1:9" ht="18.75" customHeight="1">
      <c r="A22" s="35"/>
      <c r="B22" s="125"/>
      <c r="C22" s="155">
        <v>34.336107427000002</v>
      </c>
      <c r="D22" s="155">
        <v>29.04</v>
      </c>
      <c r="E22" s="155">
        <v>27.08</v>
      </c>
      <c r="F22" s="155">
        <v>21.48</v>
      </c>
      <c r="G22" s="155">
        <v>16.95</v>
      </c>
    </row>
    <row r="23" spans="1:9" ht="18.75" customHeight="1">
      <c r="A23" s="35"/>
      <c r="B23" s="35"/>
      <c r="C23" s="35"/>
      <c r="D23" s="38"/>
      <c r="E23" s="38"/>
      <c r="F23" s="38"/>
      <c r="G23" s="38"/>
    </row>
    <row r="24" spans="1:9" ht="18.75" customHeight="1">
      <c r="A24" s="35"/>
      <c r="B24" s="181" t="s">
        <v>12</v>
      </c>
      <c r="C24" s="154">
        <v>2025</v>
      </c>
      <c r="D24" s="154">
        <v>2024</v>
      </c>
      <c r="E24" s="154">
        <v>2023</v>
      </c>
      <c r="F24" s="154">
        <v>2022</v>
      </c>
      <c r="G24" s="154">
        <v>2021</v>
      </c>
    </row>
    <row r="25" spans="1:9" ht="18.75" customHeight="1">
      <c r="A25" s="35"/>
      <c r="B25" s="125"/>
      <c r="C25" s="155">
        <v>66.382000000000005</v>
      </c>
      <c r="D25" s="155">
        <v>57.4</v>
      </c>
      <c r="E25" s="155">
        <v>55.4</v>
      </c>
      <c r="F25" s="155">
        <v>37.700000000000003</v>
      </c>
      <c r="G25" s="155">
        <v>33.5</v>
      </c>
    </row>
    <row r="26" spans="1:9" ht="18.75" customHeight="1">
      <c r="A26" s="35"/>
      <c r="B26" s="35"/>
      <c r="C26" s="35"/>
      <c r="D26" s="38"/>
      <c r="E26" s="38"/>
      <c r="F26" s="38"/>
      <c r="G26" s="38"/>
    </row>
    <row r="27" spans="1:9" ht="18.75" customHeight="1">
      <c r="A27" s="35"/>
      <c r="B27" s="181" t="s">
        <v>387</v>
      </c>
      <c r="C27" s="154">
        <v>2025</v>
      </c>
      <c r="D27" s="154">
        <v>2024</v>
      </c>
      <c r="E27" s="154">
        <v>2023</v>
      </c>
      <c r="F27" s="154">
        <v>2022</v>
      </c>
      <c r="G27" s="154">
        <v>2021</v>
      </c>
    </row>
    <row r="28" spans="1:9" ht="18.75" customHeight="1">
      <c r="A28" s="35"/>
      <c r="B28" s="125"/>
      <c r="C28" s="135">
        <v>644</v>
      </c>
      <c r="D28" s="134">
        <v>572</v>
      </c>
      <c r="E28" s="134">
        <v>517</v>
      </c>
      <c r="F28" s="134">
        <v>465</v>
      </c>
      <c r="G28" s="134">
        <v>564</v>
      </c>
      <c r="I28" s="114"/>
    </row>
    <row r="29" spans="1:9" ht="37.5" customHeight="1">
      <c r="A29" s="35"/>
      <c r="B29" s="288" t="s">
        <v>497</v>
      </c>
      <c r="C29" s="288"/>
      <c r="D29" s="288"/>
      <c r="E29" s="288"/>
      <c r="F29" s="288"/>
      <c r="G29" s="289"/>
      <c r="I29" s="114"/>
    </row>
    <row r="30" spans="1:9" ht="18.75" customHeight="1">
      <c r="A30" s="35"/>
      <c r="B30" s="290" t="s">
        <v>388</v>
      </c>
      <c r="C30" s="290"/>
      <c r="D30" s="290"/>
      <c r="E30" s="290"/>
      <c r="F30" s="290"/>
      <c r="G30" s="290"/>
    </row>
    <row r="31" spans="1:9" ht="18.75" customHeight="1">
      <c r="A31" s="35"/>
      <c r="B31" s="39"/>
      <c r="C31" s="39"/>
      <c r="D31" s="40"/>
      <c r="E31" s="40"/>
      <c r="F31" s="40"/>
      <c r="G31" s="40"/>
    </row>
    <row r="32" spans="1:9" ht="18.75" customHeight="1">
      <c r="A32" s="35"/>
      <c r="B32" s="181" t="s">
        <v>360</v>
      </c>
      <c r="C32" s="154">
        <v>2025</v>
      </c>
      <c r="D32" s="154">
        <v>2024</v>
      </c>
      <c r="E32" s="154">
        <v>2023</v>
      </c>
      <c r="F32" s="154">
        <v>2022</v>
      </c>
      <c r="G32" s="154">
        <v>2021</v>
      </c>
    </row>
    <row r="33" spans="1:7" ht="18.75" customHeight="1">
      <c r="A33" s="35"/>
      <c r="B33" s="125"/>
      <c r="C33" s="135">
        <v>51</v>
      </c>
      <c r="D33" s="134">
        <v>49</v>
      </c>
      <c r="E33" s="134">
        <v>53</v>
      </c>
      <c r="F33" s="134">
        <v>52</v>
      </c>
      <c r="G33" s="134">
        <v>65</v>
      </c>
    </row>
    <row r="34" spans="1:7" ht="37.5" customHeight="1">
      <c r="A34" s="35"/>
      <c r="B34" s="288" t="s">
        <v>376</v>
      </c>
      <c r="C34" s="288"/>
      <c r="D34" s="288"/>
      <c r="E34" s="288"/>
      <c r="F34" s="288"/>
      <c r="G34" s="289"/>
    </row>
    <row r="35" spans="1:7" ht="18.75" customHeight="1">
      <c r="A35" s="35"/>
      <c r="B35" s="290" t="s">
        <v>389</v>
      </c>
      <c r="C35" s="290"/>
      <c r="D35" s="290"/>
      <c r="E35" s="290"/>
      <c r="F35" s="290"/>
      <c r="G35" s="290"/>
    </row>
    <row r="36" spans="1:7" ht="13.5" customHeight="1">
      <c r="A36" s="35"/>
      <c r="D36" s="40"/>
      <c r="E36" s="40"/>
      <c r="F36" s="40"/>
      <c r="G36" s="40"/>
    </row>
    <row r="37" spans="1:7" ht="13.5" customHeight="1">
      <c r="A37" s="35"/>
      <c r="B37" s="35"/>
      <c r="C37" s="35"/>
      <c r="D37" s="38"/>
      <c r="E37" s="38"/>
      <c r="F37" s="38"/>
      <c r="G37" s="40"/>
    </row>
    <row r="41" spans="1:7" ht="13.5" customHeight="1">
      <c r="B41" s="35"/>
      <c r="C41" s="35"/>
      <c r="D41" s="38"/>
      <c r="E41" s="38"/>
      <c r="F41" s="38"/>
      <c r="G41" s="112"/>
    </row>
    <row r="42" spans="1:7" ht="13.5" customHeight="1">
      <c r="G42" s="113"/>
    </row>
    <row r="44" spans="1:7" ht="13.5" customHeight="1">
      <c r="B44" s="8"/>
      <c r="C44" s="8"/>
      <c r="D44" s="24"/>
      <c r="E44" s="24"/>
      <c r="F44" s="24"/>
    </row>
  </sheetData>
  <sheetProtection algorithmName="SHA-512" hashValue="zB+k0fo9BrW8sNiXpC3EP3j/A5sU/JK7pPN6a09iibstYHwMH0jVWOito0bSc9E1hb0YS/yVKgykWFmc5+QBRA==" saltValue="zgcyuSRU0yD0Uetv00esVw==" spinCount="100000" sheet="1" objects="1" scenarios="1"/>
  <mergeCells count="8">
    <mergeCell ref="B4:G4"/>
    <mergeCell ref="B29:G29"/>
    <mergeCell ref="B34:G34"/>
    <mergeCell ref="B30:G30"/>
    <mergeCell ref="B35:G35"/>
    <mergeCell ref="B14:G14"/>
    <mergeCell ref="B15:G15"/>
    <mergeCell ref="B19:G19"/>
  </mergeCells>
  <pageMargins left="0.7" right="0.7" top="0.75" bottom="0.75" header="0.3" footer="0.3"/>
  <pageSetup scale="51"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theme="4"/>
    <pageSetUpPr fitToPage="1"/>
  </sheetPr>
  <dimension ref="B1:H43"/>
  <sheetViews>
    <sheetView showGridLines="0" workbookViewId="0"/>
  </sheetViews>
  <sheetFormatPr defaultColWidth="9.42578125" defaultRowHeight="13.5" customHeight="1"/>
  <cols>
    <col min="1" max="1" width="4.42578125" customWidth="1"/>
    <col min="2" max="2" width="70.5703125" customWidth="1"/>
    <col min="3" max="3" width="20.5703125" customWidth="1"/>
    <col min="4" max="4" width="20.5703125" style="23" customWidth="1"/>
    <col min="5" max="7" width="20.5703125" customWidth="1"/>
    <col min="8" max="9" width="9.42578125" customWidth="1"/>
  </cols>
  <sheetData>
    <row r="1" spans="2:8" ht="14.45" customHeight="1">
      <c r="B1" s="2"/>
      <c r="C1" s="2"/>
      <c r="D1" s="22"/>
      <c r="E1" s="2"/>
      <c r="F1" s="2"/>
      <c r="G1" s="2"/>
      <c r="H1" s="2"/>
    </row>
    <row r="2" spans="2:8" ht="14.45" customHeight="1">
      <c r="B2" s="2"/>
      <c r="C2" s="2"/>
      <c r="D2" s="22"/>
      <c r="E2" s="2"/>
      <c r="F2" s="2"/>
      <c r="G2" s="2"/>
      <c r="H2" s="2"/>
    </row>
    <row r="3" spans="2:8" ht="14.45" customHeight="1">
      <c r="B3" s="2"/>
      <c r="C3" s="2"/>
      <c r="D3" s="22"/>
      <c r="E3" s="2"/>
      <c r="F3" s="2"/>
      <c r="G3" s="2"/>
      <c r="H3" s="2"/>
    </row>
    <row r="4" spans="2:8" s="4" customFormat="1" ht="33.75">
      <c r="B4" s="274" t="s">
        <v>87</v>
      </c>
      <c r="C4" s="274"/>
      <c r="D4" s="274"/>
      <c r="E4" s="274"/>
      <c r="F4" s="274"/>
      <c r="G4" s="274"/>
      <c r="H4" s="19"/>
    </row>
    <row r="5" spans="2:8" s="4" customFormat="1" ht="18.600000000000001" customHeight="1">
      <c r="B5" s="35"/>
      <c r="C5" s="35"/>
      <c r="D5" s="38"/>
      <c r="E5" s="35"/>
      <c r="F5" s="35"/>
      <c r="G5" s="35"/>
      <c r="H5" s="19"/>
    </row>
    <row r="6" spans="2:8" s="4" customFormat="1" ht="18.600000000000001" customHeight="1">
      <c r="B6" s="181" t="s">
        <v>390</v>
      </c>
      <c r="C6" s="154">
        <v>2025</v>
      </c>
      <c r="D6" s="154">
        <v>2024</v>
      </c>
      <c r="E6" s="154">
        <v>2023</v>
      </c>
      <c r="F6" s="154">
        <v>2022</v>
      </c>
      <c r="G6" s="154">
        <v>2021</v>
      </c>
      <c r="H6" s="19"/>
    </row>
    <row r="7" spans="2:8" ht="18.600000000000001" customHeight="1">
      <c r="B7" s="125"/>
      <c r="C7" s="161">
        <v>1018</v>
      </c>
      <c r="D7" s="139">
        <v>880</v>
      </c>
      <c r="E7" s="162">
        <v>771</v>
      </c>
      <c r="F7" s="133">
        <v>670</v>
      </c>
      <c r="G7" s="161">
        <v>2007</v>
      </c>
    </row>
    <row r="8" spans="2:8" ht="18.600000000000001" customHeight="1">
      <c r="B8" s="290" t="s">
        <v>88</v>
      </c>
      <c r="C8" s="290"/>
      <c r="D8" s="290"/>
      <c r="E8" s="290"/>
      <c r="F8" s="290"/>
      <c r="G8" s="290"/>
    </row>
    <row r="9" spans="2:8" ht="18.600000000000001" customHeight="1">
      <c r="B9" s="35"/>
      <c r="C9" s="35"/>
      <c r="D9" s="38"/>
      <c r="E9" s="38"/>
      <c r="F9" s="38"/>
      <c r="G9" s="38"/>
    </row>
    <row r="10" spans="2:8" ht="18.600000000000001" customHeight="1">
      <c r="B10" s="181" t="s">
        <v>483</v>
      </c>
      <c r="C10" s="154">
        <v>2025</v>
      </c>
      <c r="D10" s="154">
        <v>2024</v>
      </c>
      <c r="E10" s="163">
        <v>2023</v>
      </c>
      <c r="F10" s="163">
        <v>2022</v>
      </c>
      <c r="G10" s="163">
        <v>2021</v>
      </c>
    </row>
    <row r="11" spans="2:8" ht="18.600000000000001" customHeight="1">
      <c r="B11" s="125"/>
      <c r="C11" s="164" t="s">
        <v>89</v>
      </c>
      <c r="D11" s="165">
        <v>2438</v>
      </c>
      <c r="E11" s="166">
        <v>1481</v>
      </c>
      <c r="F11" s="166">
        <v>1718</v>
      </c>
      <c r="G11" s="167" t="s">
        <v>89</v>
      </c>
    </row>
    <row r="12" spans="2:8" ht="18.600000000000001" customHeight="1">
      <c r="B12" s="290" t="s">
        <v>391</v>
      </c>
      <c r="C12" s="290"/>
      <c r="D12" s="290"/>
      <c r="E12" s="290"/>
      <c r="F12" s="290"/>
      <c r="G12" s="290"/>
    </row>
    <row r="13" spans="2:8" ht="18.600000000000001" customHeight="1">
      <c r="B13" s="290" t="s">
        <v>490</v>
      </c>
      <c r="C13" s="290"/>
      <c r="D13" s="290"/>
      <c r="E13" s="290"/>
      <c r="F13" s="290"/>
      <c r="G13" s="290"/>
    </row>
    <row r="14" spans="2:8" ht="18.600000000000001" customHeight="1">
      <c r="B14" s="35"/>
      <c r="C14" s="35"/>
      <c r="D14" s="38"/>
      <c r="E14" s="38"/>
      <c r="F14" s="38"/>
      <c r="G14" s="38"/>
    </row>
    <row r="15" spans="2:8" ht="18.600000000000001" customHeight="1">
      <c r="B15" s="181" t="s">
        <v>484</v>
      </c>
      <c r="C15" s="154">
        <v>2025</v>
      </c>
      <c r="D15" s="154">
        <v>2024</v>
      </c>
      <c r="E15" s="163">
        <v>2023</v>
      </c>
      <c r="F15" s="163">
        <v>2022</v>
      </c>
      <c r="G15" s="163">
        <v>2021</v>
      </c>
    </row>
    <row r="16" spans="2:8" ht="18.600000000000001" customHeight="1">
      <c r="B16" s="125"/>
      <c r="C16" s="164" t="s">
        <v>89</v>
      </c>
      <c r="D16" s="165">
        <v>1214</v>
      </c>
      <c r="E16" s="135">
        <v>809</v>
      </c>
      <c r="F16" s="135">
        <v>978</v>
      </c>
      <c r="G16" s="167" t="s">
        <v>89</v>
      </c>
    </row>
    <row r="17" spans="2:7" ht="18.600000000000001" customHeight="1">
      <c r="B17" s="290" t="s">
        <v>391</v>
      </c>
      <c r="C17" s="290"/>
      <c r="D17" s="290"/>
      <c r="E17" s="290"/>
      <c r="F17" s="290"/>
      <c r="G17" s="290"/>
    </row>
    <row r="18" spans="2:7" ht="18.600000000000001" customHeight="1">
      <c r="B18" s="290" t="s">
        <v>490</v>
      </c>
      <c r="C18" s="290"/>
      <c r="D18" s="290"/>
      <c r="E18" s="290"/>
      <c r="F18" s="290"/>
      <c r="G18" s="290"/>
    </row>
    <row r="19" spans="2:7" ht="18.600000000000001" customHeight="1">
      <c r="B19" s="35"/>
      <c r="C19" s="35"/>
      <c r="D19" s="38"/>
      <c r="E19" s="38"/>
      <c r="F19" s="38"/>
      <c r="G19" s="38"/>
    </row>
    <row r="20" spans="2:7" ht="18.600000000000001" customHeight="1">
      <c r="B20" s="181" t="s">
        <v>90</v>
      </c>
      <c r="C20" s="154">
        <v>2025</v>
      </c>
      <c r="D20" s="154">
        <v>2024</v>
      </c>
      <c r="E20" s="163">
        <v>2023</v>
      </c>
      <c r="F20" s="163">
        <v>2022</v>
      </c>
      <c r="G20" s="163">
        <v>2021</v>
      </c>
    </row>
    <row r="21" spans="2:7" ht="18.600000000000001" customHeight="1">
      <c r="B21" s="125"/>
      <c r="C21" s="165">
        <v>28483</v>
      </c>
      <c r="D21" s="139">
        <v>40730</v>
      </c>
      <c r="E21" s="165">
        <v>61926</v>
      </c>
      <c r="F21" s="165">
        <v>61373</v>
      </c>
      <c r="G21" s="167" t="s">
        <v>89</v>
      </c>
    </row>
    <row r="22" spans="2:7" ht="18.600000000000001" customHeight="1">
      <c r="B22" s="290" t="s">
        <v>391</v>
      </c>
      <c r="C22" s="290"/>
      <c r="D22" s="290"/>
      <c r="E22" s="290"/>
      <c r="F22" s="290"/>
      <c r="G22" s="290"/>
    </row>
    <row r="23" spans="2:7" ht="18.600000000000001" customHeight="1">
      <c r="B23" s="35"/>
      <c r="C23" s="35"/>
      <c r="D23" s="38"/>
      <c r="E23" s="38"/>
      <c r="F23" s="38"/>
      <c r="G23" s="38"/>
    </row>
    <row r="24" spans="2:7" ht="18.600000000000001" customHeight="1">
      <c r="B24" s="181" t="s">
        <v>91</v>
      </c>
      <c r="C24" s="154">
        <v>2025</v>
      </c>
      <c r="D24" s="154">
        <v>2024</v>
      </c>
      <c r="E24" s="163">
        <v>2023</v>
      </c>
      <c r="F24" s="163">
        <v>2022</v>
      </c>
      <c r="G24" s="163">
        <v>2021</v>
      </c>
    </row>
    <row r="25" spans="2:7" ht="18.600000000000001" customHeight="1">
      <c r="B25" s="125"/>
      <c r="C25" s="165">
        <v>2208</v>
      </c>
      <c r="D25" s="139">
        <v>3307</v>
      </c>
      <c r="E25" s="165">
        <v>4972</v>
      </c>
      <c r="F25" s="165">
        <v>4957</v>
      </c>
      <c r="G25" s="167" t="s">
        <v>89</v>
      </c>
    </row>
    <row r="26" spans="2:7" ht="18.600000000000001" customHeight="1">
      <c r="B26" s="292" t="s">
        <v>391</v>
      </c>
      <c r="C26" s="292"/>
      <c r="D26" s="292"/>
      <c r="E26" s="292"/>
      <c r="F26" s="292"/>
      <c r="G26" s="292"/>
    </row>
    <row r="27" spans="2:7" ht="13.5" customHeight="1">
      <c r="B27" s="35"/>
      <c r="C27" s="35"/>
      <c r="D27" s="38"/>
      <c r="E27" s="35"/>
      <c r="F27" s="35"/>
      <c r="G27" s="35"/>
    </row>
    <row r="28" spans="2:7" ht="13.5" customHeight="1">
      <c r="B28" s="35"/>
      <c r="C28" s="35"/>
      <c r="D28" s="38"/>
      <c r="E28" s="35"/>
      <c r="F28" s="35"/>
      <c r="G28" s="35"/>
    </row>
    <row r="29" spans="2:7" ht="13.5" customHeight="1">
      <c r="B29" s="35"/>
      <c r="C29" s="35"/>
      <c r="D29" s="38"/>
      <c r="E29" s="35"/>
      <c r="F29" s="35"/>
      <c r="G29" s="35"/>
    </row>
    <row r="30" spans="2:7" ht="13.5" customHeight="1">
      <c r="B30" s="35"/>
      <c r="C30" s="35"/>
      <c r="D30" s="38"/>
      <c r="E30" s="35"/>
      <c r="F30" s="35"/>
      <c r="G30" s="35"/>
    </row>
    <row r="31" spans="2:7" ht="13.5" customHeight="1">
      <c r="B31" s="35"/>
      <c r="C31" s="35"/>
      <c r="D31" s="38"/>
      <c r="E31" s="35"/>
      <c r="F31" s="35"/>
      <c r="G31" s="35"/>
    </row>
    <row r="32" spans="2:7" ht="13.5" customHeight="1">
      <c r="B32" s="35"/>
      <c r="C32" s="35"/>
      <c r="D32" s="38"/>
      <c r="E32" s="35"/>
      <c r="F32" s="35"/>
      <c r="G32" s="35"/>
    </row>
    <row r="33" spans="2:7" ht="13.5" customHeight="1">
      <c r="B33" s="35"/>
      <c r="C33" s="35"/>
      <c r="D33" s="38"/>
      <c r="E33" s="35"/>
      <c r="F33" s="35"/>
      <c r="G33" s="35"/>
    </row>
    <row r="34" spans="2:7" ht="13.5" customHeight="1">
      <c r="B34" s="35"/>
      <c r="C34" s="35"/>
      <c r="D34" s="38"/>
      <c r="E34" s="35"/>
      <c r="F34" s="35"/>
      <c r="G34" s="35"/>
    </row>
    <row r="35" spans="2:7" ht="13.5" customHeight="1">
      <c r="B35" s="35"/>
      <c r="C35" s="35"/>
      <c r="D35" s="38"/>
      <c r="E35" s="35"/>
      <c r="F35" s="35"/>
      <c r="G35" s="35"/>
    </row>
    <row r="36" spans="2:7" ht="13.5" customHeight="1">
      <c r="B36" s="35"/>
      <c r="C36" s="35"/>
      <c r="D36" s="38"/>
      <c r="E36" s="35"/>
      <c r="F36" s="35"/>
      <c r="G36" s="35"/>
    </row>
    <row r="37" spans="2:7" ht="13.5" customHeight="1">
      <c r="B37" s="35"/>
      <c r="C37" s="35"/>
      <c r="D37" s="38"/>
      <c r="E37" s="35"/>
      <c r="F37" s="35"/>
      <c r="G37" s="35"/>
    </row>
    <row r="38" spans="2:7" ht="13.5" customHeight="1">
      <c r="B38" s="35"/>
      <c r="C38" s="35"/>
      <c r="D38" s="38"/>
      <c r="E38" s="35"/>
      <c r="F38" s="35"/>
      <c r="G38" s="35"/>
    </row>
    <row r="39" spans="2:7" ht="13.5" customHeight="1">
      <c r="B39" s="35"/>
      <c r="C39" s="35"/>
      <c r="D39" s="38"/>
      <c r="E39" s="35"/>
      <c r="F39" s="35"/>
      <c r="G39" s="35"/>
    </row>
    <row r="40" spans="2:7" ht="13.5" customHeight="1">
      <c r="B40" s="35"/>
      <c r="C40" s="35"/>
      <c r="D40" s="38"/>
      <c r="E40" s="35"/>
      <c r="F40" s="35"/>
      <c r="G40" s="35"/>
    </row>
    <row r="41" spans="2:7" ht="13.5" customHeight="1">
      <c r="B41" s="35"/>
      <c r="C41" s="35"/>
      <c r="D41" s="38"/>
      <c r="E41" s="35"/>
      <c r="F41" s="35"/>
      <c r="G41" s="35"/>
    </row>
    <row r="42" spans="2:7" ht="13.5" customHeight="1">
      <c r="B42" s="35"/>
      <c r="C42" s="35"/>
      <c r="D42" s="38"/>
      <c r="E42" s="35"/>
      <c r="F42" s="35"/>
      <c r="G42" s="35"/>
    </row>
    <row r="43" spans="2:7" ht="13.5" customHeight="1">
      <c r="B43" s="35"/>
      <c r="C43" s="35"/>
      <c r="D43" s="38"/>
      <c r="E43" s="35"/>
      <c r="F43" s="35"/>
      <c r="G43" s="35"/>
    </row>
  </sheetData>
  <sheetProtection algorithmName="SHA-512" hashValue="m/Xzqi7QKaR+3qEolec7KtOxl2zlc/snw8XZGKj59hM3JAe3174jiGjoq+JBWtkr0Y9nsz/RjulOXRf4/hIzAQ==" saltValue="7GrAujKz14hOHf98MhjiGQ==" spinCount="100000" sheet="1" objects="1" scenarios="1"/>
  <mergeCells count="8">
    <mergeCell ref="B4:G4"/>
    <mergeCell ref="B26:G26"/>
    <mergeCell ref="B22:G22"/>
    <mergeCell ref="B17:G17"/>
    <mergeCell ref="B12:G12"/>
    <mergeCell ref="B8:G8"/>
    <mergeCell ref="B13:G13"/>
    <mergeCell ref="B18:G18"/>
  </mergeCells>
  <pageMargins left="0.7" right="0.7" top="0.75" bottom="0.75" header="0.3" footer="0.3"/>
  <pageSetup scale="4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8E700-4B67-448A-8C3A-AD58FEAFEBA9}">
  <sheetPr codeName="Sheet17">
    <tabColor theme="5"/>
    <pageSetUpPr fitToPage="1"/>
  </sheetPr>
  <dimension ref="A1:AB32"/>
  <sheetViews>
    <sheetView showGridLines="0" workbookViewId="0"/>
  </sheetViews>
  <sheetFormatPr defaultColWidth="9.42578125" defaultRowHeight="13.5" customHeight="1"/>
  <cols>
    <col min="1" max="1" width="4.42578125" style="1" customWidth="1"/>
    <col min="2" max="2" width="70.5703125" style="1" customWidth="1"/>
    <col min="3" max="3" width="11.5703125" style="1" customWidth="1"/>
    <col min="4" max="7" width="9.42578125" style="1" customWidth="1"/>
    <col min="8" max="25" width="11.85546875" style="1" customWidth="1"/>
    <col min="26" max="26" width="9.42578125" style="1" customWidth="1"/>
    <col min="27" max="27" width="4.42578125" style="1" customWidth="1"/>
    <col min="28" max="16384" width="9.42578125" style="1"/>
  </cols>
  <sheetData>
    <row r="1" spans="1:28" ht="14.45" customHeight="1"/>
    <row r="2" spans="1:28" ht="14.45" customHeight="1"/>
    <row r="3" spans="1:28" ht="14.45" customHeight="1"/>
    <row r="4" spans="1:28" s="4" customFormat="1" ht="33" customHeight="1">
      <c r="B4" s="274" t="s">
        <v>92</v>
      </c>
      <c r="C4" s="274"/>
      <c r="D4" s="274"/>
      <c r="E4" s="274"/>
      <c r="F4" s="274"/>
      <c r="G4" s="274"/>
      <c r="H4" s="274"/>
      <c r="I4" s="274"/>
      <c r="J4" s="274"/>
      <c r="K4" s="274"/>
      <c r="L4" s="274"/>
      <c r="M4" s="274"/>
      <c r="N4" s="274"/>
      <c r="O4" s="274"/>
      <c r="P4" s="274"/>
      <c r="Q4" s="274"/>
      <c r="R4" s="274"/>
      <c r="S4" s="274"/>
      <c r="T4" s="274"/>
      <c r="U4" s="274"/>
      <c r="V4" s="274"/>
      <c r="W4" s="274"/>
      <c r="X4" s="274"/>
      <c r="Y4" s="274"/>
      <c r="Z4" s="1"/>
      <c r="AA4" s="19"/>
    </row>
    <row r="5" spans="1:28" ht="18.600000000000001" customHeight="1">
      <c r="A5" s="35"/>
      <c r="B5" s="35"/>
      <c r="C5" s="35"/>
      <c r="D5" s="35"/>
      <c r="E5" s="35"/>
      <c r="F5" s="35"/>
      <c r="G5" s="35"/>
      <c r="H5" s="35"/>
      <c r="I5" s="35"/>
      <c r="J5" s="35"/>
      <c r="K5" s="35"/>
      <c r="L5" s="35"/>
      <c r="M5" s="35"/>
      <c r="N5" s="35"/>
      <c r="O5" s="35"/>
      <c r="P5" s="35"/>
      <c r="Q5" s="35"/>
      <c r="R5" s="35"/>
      <c r="S5" s="35"/>
      <c r="T5" s="35"/>
      <c r="U5" s="35"/>
      <c r="V5" s="35"/>
      <c r="W5" s="35"/>
      <c r="X5" s="35"/>
      <c r="Y5" s="35"/>
      <c r="Z5" s="35"/>
      <c r="AA5" s="35"/>
      <c r="AB5" s="35"/>
    </row>
    <row r="6" spans="1:28" ht="19.5">
      <c r="A6" s="35"/>
      <c r="B6" s="272" t="s">
        <v>498</v>
      </c>
      <c r="C6" s="272"/>
      <c r="D6" s="272"/>
      <c r="E6" s="272"/>
      <c r="F6" s="272"/>
      <c r="G6" s="272"/>
      <c r="H6" s="272"/>
      <c r="I6" s="272"/>
      <c r="J6" s="272"/>
      <c r="K6" s="272"/>
      <c r="L6" s="272"/>
      <c r="M6" s="272"/>
      <c r="N6" s="272"/>
      <c r="O6" s="272"/>
      <c r="P6" s="272"/>
      <c r="Q6" s="272"/>
      <c r="R6" s="272"/>
      <c r="S6" s="272"/>
      <c r="T6" s="272"/>
      <c r="U6" s="272"/>
      <c r="V6" s="272"/>
      <c r="W6" s="272"/>
      <c r="X6" s="272"/>
      <c r="Y6" s="272"/>
      <c r="Z6" s="35"/>
      <c r="AA6" s="35"/>
      <c r="AB6" s="35"/>
    </row>
    <row r="7" spans="1:28" ht="18.600000000000001" customHeight="1">
      <c r="A7" s="35"/>
      <c r="B7" s="35"/>
      <c r="C7" s="35"/>
      <c r="D7" s="35"/>
      <c r="E7" s="35"/>
      <c r="F7" s="35"/>
      <c r="G7" s="35"/>
      <c r="H7" s="35"/>
      <c r="I7" s="35"/>
      <c r="J7" s="35"/>
      <c r="K7" s="35"/>
      <c r="L7" s="35"/>
      <c r="M7" s="35"/>
      <c r="N7" s="35"/>
      <c r="O7" s="35"/>
      <c r="P7" s="35"/>
      <c r="Q7" s="35"/>
      <c r="R7" s="35"/>
      <c r="S7" s="35"/>
      <c r="T7" s="35"/>
      <c r="U7" s="35"/>
      <c r="V7" s="35"/>
      <c r="W7" s="35"/>
      <c r="X7" s="35"/>
      <c r="Y7" s="35"/>
      <c r="Z7" s="35"/>
      <c r="AA7" s="35"/>
      <c r="AB7" s="35"/>
    </row>
    <row r="8" spans="1:28" ht="18.600000000000001" customHeight="1">
      <c r="A8" s="35"/>
      <c r="B8" s="181" t="s">
        <v>13</v>
      </c>
      <c r="C8" s="181" t="s">
        <v>93</v>
      </c>
      <c r="D8" s="181" t="s">
        <v>94</v>
      </c>
      <c r="E8" s="244">
        <v>2025</v>
      </c>
      <c r="F8" s="241"/>
      <c r="G8" s="241"/>
      <c r="H8" s="244">
        <v>2024</v>
      </c>
      <c r="I8" s="241"/>
      <c r="J8" s="241"/>
      <c r="K8" s="244">
        <v>2023</v>
      </c>
      <c r="L8" s="241"/>
      <c r="M8" s="241"/>
      <c r="N8" s="244">
        <v>2022</v>
      </c>
      <c r="O8" s="241"/>
      <c r="P8" s="241"/>
      <c r="Q8" s="244">
        <v>2021</v>
      </c>
      <c r="R8" s="241"/>
      <c r="S8" s="241"/>
      <c r="T8" s="244">
        <v>2020</v>
      </c>
      <c r="U8" s="241"/>
      <c r="V8" s="241"/>
      <c r="W8" s="244">
        <v>2019</v>
      </c>
      <c r="X8" s="241"/>
      <c r="Y8" s="241"/>
      <c r="Z8" s="47"/>
      <c r="AA8" s="35"/>
      <c r="AB8" s="35"/>
    </row>
    <row r="9" spans="1:28" ht="18.600000000000001" customHeight="1">
      <c r="A9" s="35"/>
      <c r="B9" s="125"/>
      <c r="C9" s="125"/>
      <c r="D9" s="125"/>
      <c r="E9" s="140" t="s">
        <v>46</v>
      </c>
      <c r="F9" s="140" t="s">
        <v>48</v>
      </c>
      <c r="G9" s="140" t="s">
        <v>50</v>
      </c>
      <c r="H9" s="140" t="s">
        <v>46</v>
      </c>
      <c r="I9" s="140" t="s">
        <v>48</v>
      </c>
      <c r="J9" s="140" t="s">
        <v>50</v>
      </c>
      <c r="K9" s="140" t="s">
        <v>46</v>
      </c>
      <c r="L9" s="140" t="s">
        <v>48</v>
      </c>
      <c r="M9" s="140" t="s">
        <v>50</v>
      </c>
      <c r="N9" s="140" t="s">
        <v>46</v>
      </c>
      <c r="O9" s="140" t="s">
        <v>48</v>
      </c>
      <c r="P9" s="140" t="s">
        <v>50</v>
      </c>
      <c r="Q9" s="140" t="s">
        <v>46</v>
      </c>
      <c r="R9" s="140" t="s">
        <v>48</v>
      </c>
      <c r="S9" s="140" t="s">
        <v>50</v>
      </c>
      <c r="T9" s="140" t="s">
        <v>46</v>
      </c>
      <c r="U9" s="140" t="s">
        <v>48</v>
      </c>
      <c r="V9" s="140" t="s">
        <v>50</v>
      </c>
      <c r="W9" s="140" t="s">
        <v>46</v>
      </c>
      <c r="X9" s="140" t="s">
        <v>48</v>
      </c>
      <c r="Y9" s="140" t="s">
        <v>50</v>
      </c>
      <c r="Z9" s="47"/>
      <c r="AA9" s="35"/>
      <c r="AB9" s="35"/>
    </row>
    <row r="10" spans="1:28" ht="36.6" customHeight="1">
      <c r="A10" s="35"/>
      <c r="B10" s="294" t="s">
        <v>95</v>
      </c>
      <c r="C10" s="125">
        <v>2025</v>
      </c>
      <c r="D10" s="125" t="s">
        <v>488</v>
      </c>
      <c r="E10" s="168">
        <v>219.31930539811231</v>
      </c>
      <c r="F10" s="168">
        <v>1210.9526492767977</v>
      </c>
      <c r="G10" s="168">
        <v>5191.51</v>
      </c>
      <c r="H10" s="168">
        <v>215.44734511641801</v>
      </c>
      <c r="I10" s="168">
        <v>1657.7515746922313</v>
      </c>
      <c r="J10" s="168">
        <v>7453.6880585716472</v>
      </c>
      <c r="K10" s="168">
        <v>200.76072405575999</v>
      </c>
      <c r="L10" s="168">
        <v>1753.39582580203</v>
      </c>
      <c r="M10" s="168">
        <v>7917.6320817005817</v>
      </c>
      <c r="N10" s="168">
        <v>244.61404286010477</v>
      </c>
      <c r="O10" s="168">
        <v>2062.360718506452</v>
      </c>
      <c r="P10" s="168">
        <v>5667.8921721410879</v>
      </c>
      <c r="Q10" s="168">
        <v>643.04729334259764</v>
      </c>
      <c r="R10" s="168">
        <v>2812.1901248697491</v>
      </c>
      <c r="S10" s="168">
        <v>2381.8276066934563</v>
      </c>
      <c r="T10" s="168">
        <v>651.45450398530045</v>
      </c>
      <c r="U10" s="168">
        <v>3209</v>
      </c>
      <c r="V10" s="168">
        <v>7292.9024840195534</v>
      </c>
      <c r="W10" s="168">
        <v>555.22273624059903</v>
      </c>
      <c r="X10" s="168">
        <v>4550.4035040861518</v>
      </c>
      <c r="Y10" s="168">
        <v>17239.983427847812</v>
      </c>
      <c r="Z10" s="251"/>
      <c r="AA10" s="35"/>
      <c r="AB10" s="35"/>
    </row>
    <row r="11" spans="1:28" ht="36.6" customHeight="1">
      <c r="A11" s="35"/>
      <c r="B11" s="294"/>
      <c r="C11" s="125"/>
      <c r="D11" s="125"/>
      <c r="E11" s="296">
        <v>6621.7694011609965</v>
      </c>
      <c r="F11" s="296"/>
      <c r="G11" s="296"/>
      <c r="H11" s="169">
        <v>9326.8869783802966</v>
      </c>
      <c r="I11" s="169"/>
      <c r="J11" s="169"/>
      <c r="K11" s="169">
        <v>9871.788631558371</v>
      </c>
      <c r="L11" s="169"/>
      <c r="M11" s="169"/>
      <c r="N11" s="169">
        <v>7974.8669335076447</v>
      </c>
      <c r="O11" s="169"/>
      <c r="P11" s="169"/>
      <c r="Q11" s="169">
        <v>5837.0650249058035</v>
      </c>
      <c r="R11" s="169"/>
      <c r="S11" s="169"/>
      <c r="T11" s="169">
        <v>11153.356988004854</v>
      </c>
      <c r="U11" s="169"/>
      <c r="V11" s="169"/>
      <c r="W11" s="169">
        <v>22345.609668174562</v>
      </c>
      <c r="X11" s="169"/>
      <c r="Y11" s="169"/>
      <c r="Z11" s="47"/>
      <c r="AA11" s="35"/>
      <c r="AB11" s="35"/>
    </row>
    <row r="12" spans="1:28" ht="18.600000000000001" customHeight="1">
      <c r="A12" s="35"/>
      <c r="B12" s="294" t="s">
        <v>96</v>
      </c>
      <c r="C12" s="125">
        <v>2024</v>
      </c>
      <c r="D12" s="125" t="s">
        <v>489</v>
      </c>
      <c r="E12" s="170" t="s">
        <v>89</v>
      </c>
      <c r="F12" s="170" t="s">
        <v>89</v>
      </c>
      <c r="G12" s="170" t="s">
        <v>89</v>
      </c>
      <c r="H12" s="171">
        <v>215.44734511641801</v>
      </c>
      <c r="I12" s="171">
        <v>2062.6839106168368</v>
      </c>
      <c r="J12" s="171">
        <v>8597.6858009339194</v>
      </c>
      <c r="K12" s="171">
        <v>200.76072405575999</v>
      </c>
      <c r="L12" s="171">
        <v>1753.39582580203</v>
      </c>
      <c r="M12" s="171">
        <v>9231.1101282578948</v>
      </c>
      <c r="N12" s="171">
        <v>244.61404286010477</v>
      </c>
      <c r="O12" s="171">
        <v>2062.360718506452</v>
      </c>
      <c r="P12" s="171">
        <v>7010.2408675647603</v>
      </c>
      <c r="Q12" s="171">
        <v>643.04729334259764</v>
      </c>
      <c r="R12" s="171">
        <v>2812.1901248697491</v>
      </c>
      <c r="S12" s="171">
        <v>3886.8444688258451</v>
      </c>
      <c r="T12" s="171">
        <v>651.45450398530045</v>
      </c>
      <c r="U12" s="171">
        <v>3209.272343424343</v>
      </c>
      <c r="V12" s="171">
        <v>8318.1015682955403</v>
      </c>
      <c r="W12" s="171">
        <v>555.22273624059903</v>
      </c>
      <c r="X12" s="171">
        <v>4550.4035040861518</v>
      </c>
      <c r="Y12" s="171">
        <v>17629.925294907232</v>
      </c>
      <c r="Z12" s="47"/>
      <c r="AA12" s="35"/>
      <c r="AB12" s="35"/>
    </row>
    <row r="13" spans="1:28" ht="34.5" customHeight="1">
      <c r="A13" s="35"/>
      <c r="B13" s="294"/>
      <c r="C13" s="125"/>
      <c r="D13" s="125"/>
      <c r="E13" s="295" t="s">
        <v>89</v>
      </c>
      <c r="F13" s="295"/>
      <c r="G13" s="295"/>
      <c r="H13" s="293">
        <v>10875.817056667174</v>
      </c>
      <c r="I13" s="293"/>
      <c r="J13" s="293"/>
      <c r="K13" s="293">
        <v>11185.266678115684</v>
      </c>
      <c r="L13" s="293"/>
      <c r="M13" s="293"/>
      <c r="N13" s="293">
        <v>9317.215628931317</v>
      </c>
      <c r="O13" s="293"/>
      <c r="P13" s="293"/>
      <c r="Q13" s="293">
        <v>7342.0818870381918</v>
      </c>
      <c r="R13" s="293"/>
      <c r="S13" s="293"/>
      <c r="T13" s="293">
        <v>12178.828415705184</v>
      </c>
      <c r="U13" s="293"/>
      <c r="V13" s="293"/>
      <c r="W13" s="293">
        <v>22735.551535233983</v>
      </c>
      <c r="X13" s="293"/>
      <c r="Y13" s="293"/>
      <c r="Z13" s="47"/>
      <c r="AA13" s="35"/>
      <c r="AB13" s="35"/>
    </row>
    <row r="14" spans="1:28" ht="18.600000000000001" customHeight="1">
      <c r="A14" s="35"/>
      <c r="B14" s="294" t="s">
        <v>392</v>
      </c>
      <c r="C14" s="125">
        <v>2023</v>
      </c>
      <c r="D14" s="125" t="s">
        <v>97</v>
      </c>
      <c r="E14" s="170" t="s">
        <v>89</v>
      </c>
      <c r="F14" s="170" t="s">
        <v>89</v>
      </c>
      <c r="G14" s="170" t="s">
        <v>89</v>
      </c>
      <c r="H14" s="170" t="s">
        <v>89</v>
      </c>
      <c r="I14" s="170" t="s">
        <v>89</v>
      </c>
      <c r="J14" s="170" t="s">
        <v>89</v>
      </c>
      <c r="K14" s="171">
        <v>200.76072405575999</v>
      </c>
      <c r="L14" s="171">
        <v>1753.39582580203</v>
      </c>
      <c r="M14" s="171">
        <v>7338.12169562082</v>
      </c>
      <c r="N14" s="171">
        <v>244.61404286010477</v>
      </c>
      <c r="O14" s="171">
        <v>2062.360718506452</v>
      </c>
      <c r="P14" s="171">
        <v>6055.497423154593</v>
      </c>
      <c r="Q14" s="171">
        <v>643.04729334259764</v>
      </c>
      <c r="R14" s="171">
        <v>2812.1901248697491</v>
      </c>
      <c r="S14" s="171">
        <v>3944.6012015593515</v>
      </c>
      <c r="T14" s="171">
        <v>651.45450398530045</v>
      </c>
      <c r="U14" s="171">
        <v>3209.272343424343</v>
      </c>
      <c r="V14" s="171">
        <v>6537.5335593345972</v>
      </c>
      <c r="W14" s="171">
        <v>555.22273624059903</v>
      </c>
      <c r="X14" s="171">
        <v>4550.4035040861518</v>
      </c>
      <c r="Y14" s="171">
        <v>12196.094957843887</v>
      </c>
      <c r="Z14" s="47"/>
      <c r="AA14" s="35"/>
      <c r="AB14" s="35"/>
    </row>
    <row r="15" spans="1:28" ht="57" customHeight="1">
      <c r="A15" s="35"/>
      <c r="B15" s="294"/>
      <c r="C15" s="125"/>
      <c r="D15" s="125"/>
      <c r="E15" s="295" t="s">
        <v>89</v>
      </c>
      <c r="F15" s="295"/>
      <c r="G15" s="295"/>
      <c r="H15" s="295" t="s">
        <v>89</v>
      </c>
      <c r="I15" s="295"/>
      <c r="J15" s="295"/>
      <c r="K15" s="293">
        <v>9292.2782454786102</v>
      </c>
      <c r="L15" s="293"/>
      <c r="M15" s="293"/>
      <c r="N15" s="172">
        <v>8362.4721845211498</v>
      </c>
      <c r="O15" s="172"/>
      <c r="P15" s="172"/>
      <c r="Q15" s="172">
        <v>7399.8386197716982</v>
      </c>
      <c r="R15" s="172"/>
      <c r="S15" s="172"/>
      <c r="T15" s="172">
        <v>10398.260406744241</v>
      </c>
      <c r="U15" s="172"/>
      <c r="V15" s="172"/>
      <c r="W15" s="293">
        <v>17301.721198170639</v>
      </c>
      <c r="X15" s="293"/>
      <c r="Y15" s="293"/>
      <c r="Z15" s="47"/>
      <c r="AA15" s="35"/>
      <c r="AB15" s="35"/>
    </row>
    <row r="16" spans="1:28" ht="18.600000000000001" customHeight="1">
      <c r="A16" s="35"/>
      <c r="B16" s="294" t="s">
        <v>98</v>
      </c>
      <c r="C16" s="125">
        <v>2022</v>
      </c>
      <c r="D16" s="125" t="s">
        <v>99</v>
      </c>
      <c r="E16" s="170" t="s">
        <v>89</v>
      </c>
      <c r="F16" s="170" t="s">
        <v>89</v>
      </c>
      <c r="G16" s="170" t="s">
        <v>89</v>
      </c>
      <c r="H16" s="170" t="s">
        <v>89</v>
      </c>
      <c r="I16" s="170" t="s">
        <v>89</v>
      </c>
      <c r="J16" s="170" t="s">
        <v>89</v>
      </c>
      <c r="K16" s="170" t="s">
        <v>89</v>
      </c>
      <c r="L16" s="170" t="s">
        <v>89</v>
      </c>
      <c r="M16" s="170" t="s">
        <v>89</v>
      </c>
      <c r="N16" s="171">
        <v>468</v>
      </c>
      <c r="O16" s="171">
        <v>1871</v>
      </c>
      <c r="P16" s="171">
        <v>4641</v>
      </c>
      <c r="Q16" s="171">
        <v>787</v>
      </c>
      <c r="R16" s="171">
        <v>2786</v>
      </c>
      <c r="S16" s="171">
        <v>2650.938382409221</v>
      </c>
      <c r="T16" s="171">
        <v>810</v>
      </c>
      <c r="U16" s="171">
        <v>3119</v>
      </c>
      <c r="V16" s="171">
        <v>4956.5685489817961</v>
      </c>
      <c r="W16" s="171">
        <v>790</v>
      </c>
      <c r="X16" s="171">
        <v>4480</v>
      </c>
      <c r="Y16" s="171">
        <v>10340.681747337361</v>
      </c>
      <c r="Z16" s="47"/>
      <c r="AA16" s="35"/>
      <c r="AB16" s="35"/>
    </row>
    <row r="17" spans="1:28" ht="18.600000000000001" customHeight="1">
      <c r="A17" s="35"/>
      <c r="B17" s="294"/>
      <c r="C17" s="125"/>
      <c r="D17" s="125"/>
      <c r="E17" s="295" t="s">
        <v>89</v>
      </c>
      <c r="F17" s="295"/>
      <c r="G17" s="295"/>
      <c r="H17" s="295" t="s">
        <v>89</v>
      </c>
      <c r="I17" s="295"/>
      <c r="J17" s="295"/>
      <c r="K17" s="295" t="s">
        <v>89</v>
      </c>
      <c r="L17" s="295"/>
      <c r="M17" s="295"/>
      <c r="N17" s="293">
        <v>6979</v>
      </c>
      <c r="O17" s="293"/>
      <c r="P17" s="293"/>
      <c r="Q17" s="293">
        <v>6224</v>
      </c>
      <c r="R17" s="293"/>
      <c r="S17" s="293"/>
      <c r="T17" s="293">
        <v>8886</v>
      </c>
      <c r="U17" s="293"/>
      <c r="V17" s="293"/>
      <c r="W17" s="293">
        <v>15611</v>
      </c>
      <c r="X17" s="293"/>
      <c r="Y17" s="293"/>
      <c r="Z17" s="47"/>
      <c r="AA17" s="35"/>
      <c r="AB17" s="35"/>
    </row>
    <row r="18" spans="1:28" ht="18.600000000000001" customHeight="1">
      <c r="A18" s="35"/>
      <c r="B18" s="294" t="s">
        <v>100</v>
      </c>
      <c r="C18" s="125" t="s">
        <v>0</v>
      </c>
      <c r="D18" s="125" t="s">
        <v>101</v>
      </c>
      <c r="E18" s="170" t="s">
        <v>89</v>
      </c>
      <c r="F18" s="170" t="s">
        <v>89</v>
      </c>
      <c r="G18" s="170" t="s">
        <v>89</v>
      </c>
      <c r="H18" s="170" t="s">
        <v>89</v>
      </c>
      <c r="I18" s="170" t="s">
        <v>89</v>
      </c>
      <c r="J18" s="170" t="s">
        <v>89</v>
      </c>
      <c r="K18" s="170" t="s">
        <v>89</v>
      </c>
      <c r="L18" s="170" t="s">
        <v>89</v>
      </c>
      <c r="M18" s="170" t="s">
        <v>89</v>
      </c>
      <c r="N18" s="170" t="s">
        <v>89</v>
      </c>
      <c r="O18" s="170" t="s">
        <v>89</v>
      </c>
      <c r="P18" s="170" t="s">
        <v>89</v>
      </c>
      <c r="Q18" s="171">
        <v>787</v>
      </c>
      <c r="R18" s="171">
        <v>2786</v>
      </c>
      <c r="S18" s="171">
        <v>1161</v>
      </c>
      <c r="T18" s="171">
        <v>810</v>
      </c>
      <c r="U18" s="171">
        <v>3119</v>
      </c>
      <c r="V18" s="171">
        <v>3942</v>
      </c>
      <c r="W18" s="171">
        <v>790</v>
      </c>
      <c r="X18" s="171">
        <v>4480</v>
      </c>
      <c r="Y18" s="171">
        <v>9960</v>
      </c>
      <c r="Z18" s="47"/>
      <c r="AA18" s="35"/>
      <c r="AB18" s="35"/>
    </row>
    <row r="19" spans="1:28" ht="18.600000000000001" customHeight="1">
      <c r="A19" s="35"/>
      <c r="B19" s="294"/>
      <c r="C19" s="125"/>
      <c r="D19" s="125"/>
      <c r="E19" s="295" t="s">
        <v>89</v>
      </c>
      <c r="F19" s="295"/>
      <c r="G19" s="295"/>
      <c r="H19" s="295" t="s">
        <v>89</v>
      </c>
      <c r="I19" s="295"/>
      <c r="J19" s="295"/>
      <c r="K19" s="295" t="s">
        <v>89</v>
      </c>
      <c r="L19" s="295"/>
      <c r="M19" s="295"/>
      <c r="N19" s="173" t="s">
        <v>89</v>
      </c>
      <c r="O19" s="173"/>
      <c r="P19" s="173"/>
      <c r="Q19" s="293">
        <v>4734</v>
      </c>
      <c r="R19" s="293"/>
      <c r="S19" s="293"/>
      <c r="T19" s="293">
        <v>7871</v>
      </c>
      <c r="U19" s="293"/>
      <c r="V19" s="293"/>
      <c r="W19" s="293">
        <v>15230</v>
      </c>
      <c r="X19" s="293"/>
      <c r="Y19" s="293"/>
      <c r="Z19" s="47"/>
      <c r="AA19" s="35"/>
      <c r="AB19" s="35"/>
    </row>
    <row r="20" spans="1:28" ht="13.5" customHeight="1">
      <c r="A20" s="35"/>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row>
    <row r="21" spans="1:28" ht="13.5" customHeight="1">
      <c r="A21" s="35"/>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row>
    <row r="22" spans="1:28" ht="13.5" customHeight="1">
      <c r="A22" s="35"/>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row>
    <row r="23" spans="1:28" ht="13.5" customHeight="1">
      <c r="A23" s="35"/>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row>
    <row r="24" spans="1:28" ht="13.5" customHeight="1">
      <c r="A24" s="35"/>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row>
    <row r="25" spans="1:28" ht="13.5" customHeight="1">
      <c r="A25" s="35"/>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row>
    <row r="26" spans="1:28" ht="13.5" customHeight="1">
      <c r="A26" s="35"/>
      <c r="B26" s="3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row>
    <row r="27" spans="1:28" ht="13.5" customHeight="1">
      <c r="A27" s="35"/>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row>
    <row r="28" spans="1:28" ht="13.5" customHeight="1">
      <c r="A28" s="3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row>
    <row r="29" spans="1:28" ht="13.5" customHeight="1">
      <c r="A29" s="3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row>
    <row r="30" spans="1:28" ht="13.5" customHeight="1">
      <c r="A30" s="35"/>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row>
    <row r="31" spans="1:28" ht="13.5" customHeight="1">
      <c r="A31" s="35"/>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row>
    <row r="32" spans="1:28" ht="13.5" customHeight="1">
      <c r="A32" s="35"/>
      <c r="B32" s="35"/>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row>
  </sheetData>
  <sheetProtection algorithmName="SHA-512" hashValue="rJ/8KwQ9FovdAoszVtsTRkQJaDYCtJklA8fPgwHl7PGd+J3nk5LHz4e2wgx5/B7g4kG3zQG2ePx1HBBC80AKlw==" saltValue="dMK379tn4B5HnQeao2AsXw==" spinCount="100000" sheet="1" objects="1" scenarios="1"/>
  <mergeCells count="32">
    <mergeCell ref="N17:P17"/>
    <mergeCell ref="Q17:S17"/>
    <mergeCell ref="Q19:S19"/>
    <mergeCell ref="T17:V17"/>
    <mergeCell ref="T19:V19"/>
    <mergeCell ref="E13:G13"/>
    <mergeCell ref="E15:G15"/>
    <mergeCell ref="E17:G17"/>
    <mergeCell ref="E19:G19"/>
    <mergeCell ref="B10:B11"/>
    <mergeCell ref="E11:G11"/>
    <mergeCell ref="K13:M13"/>
    <mergeCell ref="N13:P13"/>
    <mergeCell ref="Q13:S13"/>
    <mergeCell ref="T13:V13"/>
    <mergeCell ref="W13:Y13"/>
    <mergeCell ref="W17:Y17"/>
    <mergeCell ref="W19:Y19"/>
    <mergeCell ref="B4:Y4"/>
    <mergeCell ref="B6:Y6"/>
    <mergeCell ref="B18:B19"/>
    <mergeCell ref="H19:J19"/>
    <mergeCell ref="K19:M19"/>
    <mergeCell ref="B14:B15"/>
    <mergeCell ref="H15:J15"/>
    <mergeCell ref="K15:M15"/>
    <mergeCell ref="B16:B17"/>
    <mergeCell ref="H17:J17"/>
    <mergeCell ref="K17:M17"/>
    <mergeCell ref="W15:Y15"/>
    <mergeCell ref="B12:B13"/>
    <mergeCell ref="H13:J13"/>
  </mergeCells>
  <pageMargins left="0.7" right="0.7" top="0.75" bottom="0.75" header="0.3" footer="0.3"/>
  <pageSetup scale="5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5"/>
    <pageSetUpPr fitToPage="1"/>
  </sheetPr>
  <dimension ref="A1:J81"/>
  <sheetViews>
    <sheetView showGridLines="0" zoomScaleNormal="100" workbookViewId="0"/>
  </sheetViews>
  <sheetFormatPr defaultColWidth="9.42578125" defaultRowHeight="13.5" customHeight="1"/>
  <cols>
    <col min="1" max="1" width="4.42578125" style="2" customWidth="1"/>
    <col min="2" max="2" width="50.5703125" style="2" customWidth="1"/>
    <col min="3" max="3" width="20.5703125" style="2" customWidth="1"/>
    <col min="4" max="9" width="20.5703125" style="22" customWidth="1"/>
    <col min="10" max="12" width="9.42578125" style="2" customWidth="1"/>
    <col min="13" max="16384" width="9.42578125" style="2"/>
  </cols>
  <sheetData>
    <row r="1" spans="1:10" ht="14.45" customHeight="1"/>
    <row r="2" spans="1:10" ht="14.45" customHeight="1"/>
    <row r="3" spans="1:10" ht="14.45" customHeight="1"/>
    <row r="4" spans="1:10" ht="33.75">
      <c r="B4" s="274" t="s">
        <v>102</v>
      </c>
      <c r="C4" s="274"/>
      <c r="D4" s="274"/>
      <c r="E4" s="274"/>
      <c r="F4" s="274"/>
      <c r="G4" s="274"/>
      <c r="H4" s="274"/>
      <c r="I4" s="274"/>
    </row>
    <row r="5" spans="1:10" ht="18.600000000000001" customHeight="1">
      <c r="A5" s="49"/>
      <c r="B5" s="49"/>
      <c r="C5" s="49"/>
      <c r="D5" s="50"/>
      <c r="E5" s="50"/>
      <c r="F5" s="50"/>
      <c r="G5" s="50"/>
      <c r="H5" s="50"/>
      <c r="I5" s="50"/>
    </row>
    <row r="6" spans="1:10" ht="38.1" customHeight="1">
      <c r="A6" s="49"/>
      <c r="B6" s="297" t="s">
        <v>393</v>
      </c>
      <c r="C6" s="297"/>
      <c r="D6" s="297"/>
      <c r="E6" s="297"/>
      <c r="F6" s="297"/>
      <c r="G6" s="297"/>
      <c r="H6" s="297"/>
      <c r="I6" s="297"/>
    </row>
    <row r="7" spans="1:10" ht="20.25">
      <c r="A7" s="49"/>
      <c r="B7" s="77"/>
      <c r="C7" s="77"/>
      <c r="D7" s="77"/>
      <c r="E7" s="77"/>
      <c r="F7" s="77"/>
      <c r="G7" s="77"/>
      <c r="H7" s="77"/>
      <c r="I7" s="77"/>
    </row>
    <row r="8" spans="1:10" ht="18.75" customHeight="1">
      <c r="A8" s="49"/>
      <c r="B8" s="297" t="s">
        <v>394</v>
      </c>
      <c r="C8" s="297"/>
      <c r="D8" s="297"/>
      <c r="E8" s="297"/>
      <c r="F8" s="297"/>
      <c r="G8" s="297"/>
      <c r="H8" s="297"/>
      <c r="I8" s="297"/>
    </row>
    <row r="9" spans="1:10" ht="18.75" customHeight="1">
      <c r="A9" s="49"/>
      <c r="B9" s="300"/>
      <c r="C9" s="300"/>
      <c r="D9" s="300"/>
      <c r="E9" s="300"/>
      <c r="F9" s="300"/>
      <c r="G9" s="300"/>
      <c r="H9" s="300"/>
      <c r="I9" s="300"/>
    </row>
    <row r="10" spans="1:10" ht="18.600000000000001" customHeight="1">
      <c r="A10" s="49"/>
      <c r="B10" s="243" t="s">
        <v>395</v>
      </c>
      <c r="C10" s="176">
        <v>2025</v>
      </c>
      <c r="D10" s="176">
        <v>2024</v>
      </c>
      <c r="E10" s="176">
        <v>2023</v>
      </c>
      <c r="F10" s="176">
        <v>2022</v>
      </c>
      <c r="G10" s="176">
        <v>2021</v>
      </c>
      <c r="H10" s="176">
        <v>2020</v>
      </c>
      <c r="I10" s="177">
        <v>2019</v>
      </c>
    </row>
    <row r="11" spans="1:10" ht="18.600000000000001" customHeight="1">
      <c r="A11" s="49"/>
      <c r="B11" s="179" t="s">
        <v>103</v>
      </c>
      <c r="C11" s="165">
        <v>397353.34680431813</v>
      </c>
      <c r="D11" s="165">
        <v>465216</v>
      </c>
      <c r="E11" s="165">
        <v>450964.73358904099</v>
      </c>
      <c r="F11" s="165">
        <v>463332.13490410999</v>
      </c>
      <c r="G11" s="165">
        <v>509522.28300000005</v>
      </c>
      <c r="H11" s="165">
        <v>528109.54874316906</v>
      </c>
      <c r="I11" s="175">
        <v>539812.79328767129</v>
      </c>
    </row>
    <row r="12" spans="1:10" s="5" customFormat="1" ht="18.600000000000001" customHeight="1">
      <c r="A12" s="47"/>
      <c r="B12" s="179" t="s">
        <v>104</v>
      </c>
      <c r="C12" s="165">
        <v>241612.30000000002</v>
      </c>
      <c r="D12" s="165">
        <v>301531</v>
      </c>
      <c r="E12" s="165">
        <v>264178.28030137002</v>
      </c>
      <c r="F12" s="165">
        <v>254837.380164384</v>
      </c>
      <c r="G12" s="165">
        <v>286443</v>
      </c>
      <c r="H12" s="165">
        <v>293901.22732240398</v>
      </c>
      <c r="I12" s="175">
        <v>306041.09287671238</v>
      </c>
      <c r="J12" s="2"/>
    </row>
    <row r="13" spans="1:10" ht="18.600000000000001" customHeight="1">
      <c r="A13" s="49"/>
      <c r="B13" s="179" t="s">
        <v>105</v>
      </c>
      <c r="C13" s="165">
        <v>42609.2</v>
      </c>
      <c r="D13" s="165">
        <v>46527</v>
      </c>
      <c r="E13" s="165">
        <v>48590.926027397298</v>
      </c>
      <c r="F13" s="165">
        <v>51105</v>
      </c>
      <c r="G13" s="165">
        <v>52306</v>
      </c>
      <c r="H13" s="165">
        <v>63332.027322404399</v>
      </c>
      <c r="I13" s="175">
        <v>70189.547945205486</v>
      </c>
    </row>
    <row r="14" spans="1:10" ht="18.600000000000001" customHeight="1">
      <c r="A14" s="49"/>
      <c r="B14" s="179" t="s">
        <v>106</v>
      </c>
      <c r="C14" s="165">
        <v>28600</v>
      </c>
      <c r="D14" s="165">
        <v>30587</v>
      </c>
      <c r="E14" s="165">
        <v>33917</v>
      </c>
      <c r="F14" s="165">
        <v>34124.994520547902</v>
      </c>
      <c r="G14" s="165">
        <v>37208</v>
      </c>
      <c r="H14" s="165">
        <v>37809.5464480874</v>
      </c>
      <c r="I14" s="175">
        <v>41318.520547945205</v>
      </c>
    </row>
    <row r="15" spans="1:10" ht="18.600000000000001" customHeight="1">
      <c r="A15" s="49"/>
      <c r="B15" s="179" t="s">
        <v>107</v>
      </c>
      <c r="C15" s="165">
        <v>20262.82</v>
      </c>
      <c r="D15" s="165">
        <v>22309</v>
      </c>
      <c r="E15" s="165">
        <v>23640.479452054798</v>
      </c>
      <c r="F15" s="165">
        <v>26819.183972602699</v>
      </c>
      <c r="G15" s="165">
        <v>30880</v>
      </c>
      <c r="H15" s="165">
        <v>35779.475409836101</v>
      </c>
      <c r="I15" s="175">
        <v>33947.635068493153</v>
      </c>
    </row>
    <row r="16" spans="1:10" ht="18.600000000000001" customHeight="1">
      <c r="A16" s="49"/>
      <c r="B16" s="179" t="s">
        <v>108</v>
      </c>
      <c r="C16" s="165">
        <v>24614.666804318142</v>
      </c>
      <c r="D16" s="165">
        <v>23670</v>
      </c>
      <c r="E16" s="165">
        <v>23938.16</v>
      </c>
      <c r="F16" s="165">
        <v>26200.635999999999</v>
      </c>
      <c r="G16" s="165">
        <v>26781</v>
      </c>
      <c r="H16" s="165">
        <v>27735.87</v>
      </c>
      <c r="I16" s="175">
        <v>29861.040000000001</v>
      </c>
    </row>
    <row r="17" spans="1:9" ht="18.600000000000001" customHeight="1">
      <c r="A17" s="49"/>
      <c r="B17" s="179" t="s">
        <v>109</v>
      </c>
      <c r="C17" s="165">
        <v>710</v>
      </c>
      <c r="D17" s="165">
        <v>1047</v>
      </c>
      <c r="E17" s="165">
        <v>1046.88780821918</v>
      </c>
      <c r="F17" s="165">
        <v>1047</v>
      </c>
      <c r="G17" s="165">
        <v>1047</v>
      </c>
      <c r="H17" s="165">
        <v>1046.8240437158499</v>
      </c>
      <c r="I17" s="175">
        <v>1046.6500000000001</v>
      </c>
    </row>
    <row r="18" spans="1:9" ht="18.600000000000001" customHeight="1">
      <c r="A18" s="49"/>
      <c r="B18" s="179" t="s">
        <v>110</v>
      </c>
      <c r="C18" s="165">
        <v>38944.360000000008</v>
      </c>
      <c r="D18" s="165">
        <v>39545</v>
      </c>
      <c r="E18" s="165">
        <v>39545</v>
      </c>
      <c r="F18" s="165">
        <v>50151.386821917797</v>
      </c>
      <c r="G18" s="165">
        <v>60027</v>
      </c>
      <c r="H18" s="165">
        <v>53673.578196721297</v>
      </c>
      <c r="I18" s="175">
        <v>42577.306849315071</v>
      </c>
    </row>
    <row r="19" spans="1:9" ht="18.600000000000001" customHeight="1">
      <c r="A19" s="49"/>
      <c r="B19" s="179" t="s">
        <v>111</v>
      </c>
      <c r="C19" s="165" t="s">
        <v>89</v>
      </c>
      <c r="D19" s="165" t="s">
        <v>89</v>
      </c>
      <c r="E19" s="165">
        <v>16108</v>
      </c>
      <c r="F19" s="165">
        <v>19046.553424657501</v>
      </c>
      <c r="G19" s="165">
        <v>14831</v>
      </c>
      <c r="H19" s="165">
        <v>14831</v>
      </c>
      <c r="I19" s="175">
        <v>14831</v>
      </c>
    </row>
    <row r="20" spans="1:9" ht="18.600000000000001" customHeight="1">
      <c r="A20" s="49"/>
      <c r="B20" s="35"/>
      <c r="C20" s="264"/>
      <c r="D20" s="15"/>
      <c r="E20" s="15"/>
      <c r="F20" s="15"/>
      <c r="G20" s="1"/>
      <c r="H20" s="1"/>
      <c r="I20" s="1"/>
    </row>
    <row r="21" spans="1:9" ht="18.600000000000001" customHeight="1">
      <c r="A21" s="49"/>
      <c r="B21" s="243" t="s">
        <v>112</v>
      </c>
      <c r="C21" s="176">
        <v>2025</v>
      </c>
      <c r="D21" s="176">
        <v>2024</v>
      </c>
      <c r="E21" s="176">
        <v>2023</v>
      </c>
      <c r="F21" s="176">
        <v>2022</v>
      </c>
      <c r="G21" s="176">
        <v>2021</v>
      </c>
      <c r="H21" s="176">
        <v>2020</v>
      </c>
      <c r="I21" s="177">
        <v>2019</v>
      </c>
    </row>
    <row r="22" spans="1:9" ht="18.600000000000001" customHeight="1">
      <c r="A22" s="49"/>
      <c r="B22" s="180" t="s">
        <v>103</v>
      </c>
      <c r="C22" s="165">
        <v>20095.3893150685</v>
      </c>
      <c r="D22" s="165">
        <v>20063</v>
      </c>
      <c r="E22" s="265">
        <v>20440.295643835601</v>
      </c>
      <c r="F22" s="265">
        <v>21395</v>
      </c>
      <c r="G22" s="265">
        <v>21855</v>
      </c>
      <c r="H22" s="265">
        <v>21973</v>
      </c>
      <c r="I22" s="266">
        <v>20767</v>
      </c>
    </row>
    <row r="23" spans="1:9" ht="18.600000000000001" customHeight="1">
      <c r="A23" s="49"/>
      <c r="B23" s="180" t="s">
        <v>104</v>
      </c>
      <c r="C23" s="165">
        <v>10008.870739726</v>
      </c>
      <c r="D23" s="165">
        <v>9819.3383333333295</v>
      </c>
      <c r="E23" s="265">
        <v>9778.79542465753</v>
      </c>
      <c r="F23" s="265">
        <v>10417.582410958905</v>
      </c>
      <c r="G23" s="265">
        <v>10802.4125</v>
      </c>
      <c r="H23" s="165">
        <v>11019.8355191257</v>
      </c>
      <c r="I23" s="175">
        <v>10630.635123287671</v>
      </c>
    </row>
    <row r="24" spans="1:9" ht="18.600000000000001" customHeight="1">
      <c r="A24" s="49"/>
      <c r="B24" s="180" t="s">
        <v>105</v>
      </c>
      <c r="C24" s="165">
        <v>1596.6605479452101</v>
      </c>
      <c r="D24" s="165">
        <v>1529.6298907103801</v>
      </c>
      <c r="E24" s="265">
        <v>1542.67312328767</v>
      </c>
      <c r="F24" s="265">
        <v>1604.1519452054793</v>
      </c>
      <c r="G24" s="265">
        <v>1722.25</v>
      </c>
      <c r="H24" s="165">
        <v>1815.8918579235001</v>
      </c>
      <c r="I24" s="175">
        <v>1878.0693972602739</v>
      </c>
    </row>
    <row r="25" spans="1:9" ht="18.600000000000001" customHeight="1">
      <c r="A25" s="49"/>
      <c r="B25" s="180" t="s">
        <v>106</v>
      </c>
      <c r="C25" s="165">
        <v>1429.5356712328801</v>
      </c>
      <c r="D25" s="165">
        <v>1440.0569672131101</v>
      </c>
      <c r="E25" s="265">
        <v>1445.46591780822</v>
      </c>
      <c r="F25" s="265">
        <v>1441.0569041095889</v>
      </c>
      <c r="G25" s="265">
        <v>1457.75</v>
      </c>
      <c r="H25" s="165">
        <v>1498.7715300546399</v>
      </c>
      <c r="I25" s="175">
        <v>1451.27857534247</v>
      </c>
    </row>
    <row r="26" spans="1:9" ht="18.600000000000001" customHeight="1">
      <c r="A26" s="49"/>
      <c r="B26" s="180" t="s">
        <v>107</v>
      </c>
      <c r="C26" s="165">
        <v>635.60493150684897</v>
      </c>
      <c r="D26" s="165">
        <v>926.55224043715805</v>
      </c>
      <c r="E26" s="265">
        <v>1043.8016438356201</v>
      </c>
      <c r="F26" s="265">
        <v>1078.3001643835614</v>
      </c>
      <c r="G26" s="265">
        <v>1125.25</v>
      </c>
      <c r="H26" s="165">
        <v>1151.4762841530101</v>
      </c>
      <c r="I26" s="175">
        <v>1106.16616438356</v>
      </c>
    </row>
    <row r="27" spans="1:9" ht="18.600000000000001" customHeight="1">
      <c r="A27" s="49"/>
      <c r="B27" s="180" t="s">
        <v>108</v>
      </c>
      <c r="C27" s="165">
        <v>1337.7073424657499</v>
      </c>
      <c r="D27" s="165">
        <v>1348.30661202186</v>
      </c>
      <c r="E27" s="265">
        <v>1379.36679452055</v>
      </c>
      <c r="F27" s="265">
        <v>1358.9554246575342</v>
      </c>
      <c r="G27" s="265">
        <v>1414.75</v>
      </c>
      <c r="H27" s="165">
        <v>1421.0690710382501</v>
      </c>
      <c r="I27" s="175">
        <v>1426.2818904109588</v>
      </c>
    </row>
    <row r="28" spans="1:9" ht="18.600000000000001" customHeight="1">
      <c r="A28" s="49"/>
      <c r="B28" s="180" t="s">
        <v>109</v>
      </c>
      <c r="C28" s="165">
        <v>43.64</v>
      </c>
      <c r="D28" s="165">
        <v>45.048633879781399</v>
      </c>
      <c r="E28" s="265">
        <v>44.996986301369901</v>
      </c>
      <c r="F28" s="265">
        <v>46.813397260273973</v>
      </c>
      <c r="G28" s="265">
        <v>46</v>
      </c>
      <c r="H28" s="165">
        <v>49.347540983606599</v>
      </c>
      <c r="I28" s="175">
        <v>55.807397260273973</v>
      </c>
    </row>
    <row r="29" spans="1:9" ht="18.600000000000001" customHeight="1">
      <c r="A29" s="49"/>
      <c r="B29" s="180" t="s">
        <v>110</v>
      </c>
      <c r="C29" s="165">
        <v>4504.24323287671</v>
      </c>
      <c r="D29" s="165">
        <v>4405.4829781420804</v>
      </c>
      <c r="E29" s="265">
        <v>4165.4434246575302</v>
      </c>
      <c r="F29" s="265">
        <v>4074.4414246575338</v>
      </c>
      <c r="G29" s="265">
        <v>3879.75</v>
      </c>
      <c r="H29" s="165">
        <v>3747.3433879781401</v>
      </c>
      <c r="I29" s="175">
        <v>3163.0250958904107</v>
      </c>
    </row>
    <row r="30" spans="1:9" ht="18.600000000000001" customHeight="1">
      <c r="A30" s="49"/>
      <c r="B30" s="125" t="s">
        <v>111</v>
      </c>
      <c r="C30" s="165" t="s">
        <v>89</v>
      </c>
      <c r="D30" s="165" t="s">
        <v>89</v>
      </c>
      <c r="E30" s="265">
        <v>1390.1450549450501</v>
      </c>
      <c r="F30" s="265">
        <v>1373.293698630137</v>
      </c>
      <c r="G30" s="265">
        <v>1407.25</v>
      </c>
      <c r="H30" s="165">
        <v>1269.2185792349701</v>
      </c>
      <c r="I30" s="175">
        <v>1055.5863013698599</v>
      </c>
    </row>
    <row r="31" spans="1:9" ht="18.600000000000001" customHeight="1">
      <c r="A31" s="49"/>
      <c r="B31" s="125" t="s">
        <v>113</v>
      </c>
      <c r="C31" s="267">
        <v>539.12684931506897</v>
      </c>
      <c r="D31" s="267">
        <v>548.23349726775996</v>
      </c>
      <c r="E31" s="265" t="s">
        <v>89</v>
      </c>
      <c r="F31" s="265" t="s">
        <v>89</v>
      </c>
      <c r="G31" s="265" t="s">
        <v>89</v>
      </c>
      <c r="H31" s="165" t="s">
        <v>89</v>
      </c>
      <c r="I31" s="175" t="s">
        <v>89</v>
      </c>
    </row>
    <row r="32" spans="1:9" ht="18.75" customHeight="1">
      <c r="A32" s="49"/>
      <c r="B32" s="302" t="s">
        <v>500</v>
      </c>
      <c r="C32" s="302"/>
      <c r="D32" s="302"/>
      <c r="E32" s="302"/>
      <c r="F32" s="302"/>
      <c r="G32" s="302"/>
      <c r="H32" s="302"/>
      <c r="I32" s="302"/>
    </row>
    <row r="33" spans="1:9" ht="18.75" customHeight="1">
      <c r="A33" s="49"/>
      <c r="B33" s="298" t="s">
        <v>499</v>
      </c>
      <c r="C33" s="298"/>
      <c r="D33" s="298"/>
      <c r="E33" s="298"/>
      <c r="F33" s="298"/>
      <c r="G33" s="298"/>
      <c r="H33" s="298"/>
      <c r="I33" s="298"/>
    </row>
    <row r="34" spans="1:9" ht="18.75" customHeight="1">
      <c r="A34" s="49"/>
      <c r="B34" s="1"/>
      <c r="C34" s="58"/>
      <c r="D34" s="38"/>
      <c r="E34" s="38"/>
      <c r="F34" s="38"/>
      <c r="G34" s="1"/>
      <c r="H34" s="1"/>
      <c r="I34" s="1"/>
    </row>
    <row r="35" spans="1:9" ht="18.600000000000001" customHeight="1">
      <c r="A35" s="47"/>
      <c r="B35" s="243" t="s">
        <v>114</v>
      </c>
      <c r="C35" s="176">
        <v>2025</v>
      </c>
      <c r="D35" s="176">
        <v>2024</v>
      </c>
      <c r="E35" s="176">
        <v>2023</v>
      </c>
      <c r="F35" s="176">
        <v>2022</v>
      </c>
      <c r="G35" s="176">
        <v>2021</v>
      </c>
      <c r="H35" s="176">
        <v>2020</v>
      </c>
      <c r="I35" s="174">
        <v>2019</v>
      </c>
    </row>
    <row r="36" spans="1:9" ht="18.600000000000001" customHeight="1">
      <c r="A36" s="33"/>
      <c r="B36" s="179" t="s">
        <v>103</v>
      </c>
      <c r="C36" s="165">
        <f>SUM(C37:C45)</f>
        <v>62797.626442067296</v>
      </c>
      <c r="D36" s="165">
        <v>79680.260868447178</v>
      </c>
      <c r="E36" s="165">
        <v>70013.098197139596</v>
      </c>
      <c r="F36" s="165">
        <v>82456.663312057106</v>
      </c>
      <c r="G36" s="165">
        <v>93895.490392523279</v>
      </c>
      <c r="H36" s="165">
        <v>99569.815364701702</v>
      </c>
      <c r="I36" s="165">
        <v>107615</v>
      </c>
    </row>
    <row r="37" spans="1:9" ht="18.600000000000001" customHeight="1">
      <c r="A37" s="49"/>
      <c r="B37" s="179" t="s">
        <v>104</v>
      </c>
      <c r="C37" s="165">
        <v>35979.993503965197</v>
      </c>
      <c r="D37" s="165">
        <v>49874.468534904103</v>
      </c>
      <c r="E37" s="165">
        <v>43895.079374462701</v>
      </c>
      <c r="F37" s="165">
        <v>50220.382207492039</v>
      </c>
      <c r="G37" s="165">
        <v>60103.573799820406</v>
      </c>
      <c r="H37" s="165">
        <v>59442.007754907703</v>
      </c>
      <c r="I37" s="165">
        <v>64074.5917468685</v>
      </c>
    </row>
    <row r="38" spans="1:9" ht="18.600000000000001" customHeight="1">
      <c r="A38" s="49"/>
      <c r="B38" s="179" t="s">
        <v>105</v>
      </c>
      <c r="C38" s="165">
        <v>6135.7354287361004</v>
      </c>
      <c r="D38" s="165">
        <v>7217.5676831593</v>
      </c>
      <c r="E38" s="165">
        <v>6728.0051958410004</v>
      </c>
      <c r="F38" s="165">
        <v>7365.7008839350992</v>
      </c>
      <c r="G38" s="165">
        <v>7637.6615491583989</v>
      </c>
      <c r="H38" s="165">
        <v>9425.3543902038</v>
      </c>
      <c r="I38" s="165">
        <v>11686.565887402499</v>
      </c>
    </row>
    <row r="39" spans="1:9" ht="18.600000000000001" customHeight="1">
      <c r="A39" s="49"/>
      <c r="B39" s="179" t="s">
        <v>106</v>
      </c>
      <c r="C39" s="165">
        <v>4093.0396093771901</v>
      </c>
      <c r="D39" s="165">
        <v>4949.6415160861588</v>
      </c>
      <c r="E39" s="165">
        <v>3972.0440976075101</v>
      </c>
      <c r="F39" s="165">
        <v>4044.0087246006601</v>
      </c>
      <c r="G39" s="165">
        <v>4605.1724551245643</v>
      </c>
      <c r="H39" s="165">
        <v>4851.4358326190904</v>
      </c>
      <c r="I39" s="165">
        <v>7021.311764070143</v>
      </c>
    </row>
    <row r="40" spans="1:9" ht="18.600000000000001" customHeight="1">
      <c r="A40" s="49"/>
      <c r="B40" s="179" t="s">
        <v>107</v>
      </c>
      <c r="C40" s="165">
        <v>3334.5751999887998</v>
      </c>
      <c r="D40" s="165">
        <v>3766.0243279126998</v>
      </c>
      <c r="E40" s="165">
        <v>4121.6445866284002</v>
      </c>
      <c r="F40" s="165">
        <v>5364.0222160287994</v>
      </c>
      <c r="G40" s="165">
        <v>5385.3211120790993</v>
      </c>
      <c r="H40" s="165">
        <v>5806.6895209687</v>
      </c>
      <c r="I40" s="165">
        <v>6445.7210863151995</v>
      </c>
    </row>
    <row r="41" spans="1:9" ht="18.600000000000001" customHeight="1">
      <c r="A41" s="49"/>
      <c r="B41" s="179" t="s">
        <v>108</v>
      </c>
      <c r="C41" s="165">
        <v>3658.5860000000002</v>
      </c>
      <c r="D41" s="165">
        <v>3882.7359999999999</v>
      </c>
      <c r="E41" s="165">
        <v>3601.174</v>
      </c>
      <c r="F41" s="165">
        <v>3790.7319999997999</v>
      </c>
      <c r="G41" s="165">
        <v>4756.1899999997995</v>
      </c>
      <c r="H41" s="165">
        <v>5720.5860000002003</v>
      </c>
      <c r="I41" s="165">
        <v>5833.9830000000002</v>
      </c>
    </row>
    <row r="42" spans="1:9" ht="18.600000000000001" customHeight="1">
      <c r="A42" s="49"/>
      <c r="B42" s="179" t="s">
        <v>109</v>
      </c>
      <c r="C42" s="165">
        <v>66.1477</v>
      </c>
      <c r="D42" s="165">
        <v>77.405000000000001</v>
      </c>
      <c r="E42" s="165">
        <v>82.481999999999999</v>
      </c>
      <c r="F42" s="165">
        <v>118.4940000002</v>
      </c>
      <c r="G42" s="165">
        <v>148.86199999990001</v>
      </c>
      <c r="H42" s="165">
        <v>148.23500000000001</v>
      </c>
      <c r="I42" s="165">
        <v>136.14099999999999</v>
      </c>
    </row>
    <row r="43" spans="1:9" ht="18.600000000000001" customHeight="1">
      <c r="A43" s="49"/>
      <c r="B43" s="179" t="s">
        <v>110</v>
      </c>
      <c r="C43" s="165">
        <v>7864.549</v>
      </c>
      <c r="D43" s="165">
        <v>7476.8119999999999</v>
      </c>
      <c r="E43" s="165">
        <v>6105.9070000000002</v>
      </c>
      <c r="F43" s="165">
        <v>10214.3232799999</v>
      </c>
      <c r="G43" s="165">
        <v>10400.709476341301</v>
      </c>
      <c r="H43" s="165">
        <v>12933.0278660025</v>
      </c>
      <c r="I43" s="165">
        <v>10862.613402184799</v>
      </c>
    </row>
    <row r="44" spans="1:9" ht="18.600000000000001" customHeight="1">
      <c r="A44" s="49"/>
      <c r="B44" s="179" t="s">
        <v>111</v>
      </c>
      <c r="C44" s="165" t="s">
        <v>89</v>
      </c>
      <c r="D44" s="165" t="s">
        <v>89</v>
      </c>
      <c r="E44" s="165">
        <v>1506.7619426000001</v>
      </c>
      <c r="F44" s="165">
        <v>1339</v>
      </c>
      <c r="G44" s="165">
        <v>858.00000000010004</v>
      </c>
      <c r="H44" s="165">
        <v>1242.4790000001999</v>
      </c>
      <c r="I44" s="165">
        <v>1554.4660691502002</v>
      </c>
    </row>
    <row r="45" spans="1:9" ht="18.600000000000001" customHeight="1">
      <c r="A45" s="49"/>
      <c r="B45" s="179" t="s">
        <v>113</v>
      </c>
      <c r="C45" s="165">
        <v>1665</v>
      </c>
      <c r="D45" s="165">
        <v>2435.605806384905</v>
      </c>
      <c r="E45" s="165" t="s">
        <v>89</v>
      </c>
      <c r="F45" s="165" t="s">
        <v>89</v>
      </c>
      <c r="G45" s="165" t="s">
        <v>89</v>
      </c>
      <c r="H45" s="165" t="s">
        <v>89</v>
      </c>
      <c r="I45" s="165" t="s">
        <v>89</v>
      </c>
    </row>
    <row r="46" spans="1:9" ht="18.600000000000001" customHeight="1">
      <c r="A46" s="49"/>
      <c r="B46" s="302" t="s">
        <v>362</v>
      </c>
      <c r="C46" s="302"/>
      <c r="D46" s="302"/>
      <c r="E46" s="302"/>
      <c r="F46" s="302"/>
      <c r="G46" s="302"/>
      <c r="H46" s="302"/>
      <c r="I46" s="302"/>
    </row>
    <row r="47" spans="1:9" ht="18.75" customHeight="1">
      <c r="A47" s="49"/>
      <c r="B47" s="299" t="s">
        <v>396</v>
      </c>
      <c r="C47" s="299"/>
      <c r="D47" s="299"/>
      <c r="E47" s="299"/>
      <c r="F47" s="299"/>
      <c r="G47" s="299"/>
      <c r="H47" s="299"/>
      <c r="I47" s="299"/>
    </row>
    <row r="48" spans="1:9" ht="18.75" customHeight="1">
      <c r="A48" s="49"/>
      <c r="B48" s="299" t="s">
        <v>397</v>
      </c>
      <c r="C48" s="299"/>
      <c r="D48" s="299"/>
      <c r="E48" s="299"/>
      <c r="F48" s="299"/>
      <c r="G48" s="299"/>
      <c r="H48" s="299"/>
      <c r="I48" s="299"/>
    </row>
    <row r="49" spans="1:9" ht="18.75" customHeight="1">
      <c r="A49" s="49"/>
      <c r="B49" s="33"/>
      <c r="C49" s="52"/>
      <c r="D49" s="38"/>
      <c r="E49" s="38"/>
      <c r="F49" s="38"/>
      <c r="G49" s="1"/>
      <c r="H49" s="1"/>
      <c r="I49" s="1"/>
    </row>
    <row r="50" spans="1:9" ht="18.600000000000001" customHeight="1">
      <c r="A50" s="49"/>
      <c r="B50" s="242" t="s">
        <v>115</v>
      </c>
      <c r="C50" s="176">
        <v>2025</v>
      </c>
      <c r="D50" s="176">
        <v>2024</v>
      </c>
      <c r="E50" s="176">
        <v>2023</v>
      </c>
      <c r="F50" s="176">
        <v>2022</v>
      </c>
      <c r="G50" s="176">
        <v>2021</v>
      </c>
      <c r="H50" s="176">
        <v>2020</v>
      </c>
      <c r="I50" s="177">
        <v>2019</v>
      </c>
    </row>
    <row r="51" spans="1:9" ht="18.600000000000001" customHeight="1">
      <c r="A51" s="49"/>
      <c r="B51" s="178" t="s">
        <v>103</v>
      </c>
      <c r="C51" s="183">
        <f t="shared" ref="C51:C58" si="0">C36/C22</f>
        <v>3.1249768520273742</v>
      </c>
      <c r="D51" s="183">
        <v>3.9716184848188614</v>
      </c>
      <c r="E51" s="183">
        <v>3.43</v>
      </c>
      <c r="F51" s="183">
        <v>3.8540884689134001</v>
      </c>
      <c r="G51" s="183">
        <v>4.3</v>
      </c>
      <c r="H51" s="183">
        <v>4.531471572038587</v>
      </c>
      <c r="I51" s="183">
        <v>5.182075964334568</v>
      </c>
    </row>
    <row r="52" spans="1:9" ht="18.600000000000001" customHeight="1">
      <c r="A52" s="49"/>
      <c r="B52" s="178" t="s">
        <v>104</v>
      </c>
      <c r="C52" s="183">
        <f t="shared" si="0"/>
        <v>3.5948104875765607</v>
      </c>
      <c r="D52" s="183">
        <v>5.0792086841123671</v>
      </c>
      <c r="E52" s="183">
        <v>4.49</v>
      </c>
      <c r="F52" s="183">
        <v>4.8207328942905301</v>
      </c>
      <c r="G52" s="183">
        <v>5.56</v>
      </c>
      <c r="H52" s="183">
        <v>5.3940921034385605</v>
      </c>
      <c r="I52" s="183">
        <v>6.0273531170781585</v>
      </c>
    </row>
    <row r="53" spans="1:9" ht="18.600000000000001" customHeight="1">
      <c r="A53" s="49"/>
      <c r="B53" s="178" t="s">
        <v>105</v>
      </c>
      <c r="C53" s="183">
        <f t="shared" si="0"/>
        <v>3.8428552873260133</v>
      </c>
      <c r="D53" s="183">
        <v>4.7185059124383102</v>
      </c>
      <c r="E53" s="183">
        <v>4.3600000000000003</v>
      </c>
      <c r="F53" s="183">
        <v>4.5916478834500998</v>
      </c>
      <c r="G53" s="183">
        <v>4.43</v>
      </c>
      <c r="H53" s="183">
        <v>5.1904822135068303</v>
      </c>
      <c r="I53" s="183">
        <v>6.2226485903294373</v>
      </c>
    </row>
    <row r="54" spans="1:9" ht="18.600000000000001" customHeight="1">
      <c r="A54" s="49"/>
      <c r="B54" s="178" t="s">
        <v>106</v>
      </c>
      <c r="C54" s="183">
        <f t="shared" si="0"/>
        <v>2.8631951561217175</v>
      </c>
      <c r="D54" s="183">
        <v>3.4371150786242994</v>
      </c>
      <c r="E54" s="183">
        <v>2.75</v>
      </c>
      <c r="F54" s="183">
        <v>2.8062796917096087</v>
      </c>
      <c r="G54" s="183">
        <v>3.16</v>
      </c>
      <c r="H54" s="183">
        <v>3.2369415453482921</v>
      </c>
      <c r="I54" s="183">
        <v>4.8380179266501528</v>
      </c>
    </row>
    <row r="55" spans="1:9" ht="18.600000000000001" customHeight="1">
      <c r="A55" s="49"/>
      <c r="B55" s="178" t="s">
        <v>107</v>
      </c>
      <c r="C55" s="183">
        <f t="shared" si="0"/>
        <v>5.2463016485467087</v>
      </c>
      <c r="D55" s="183">
        <v>4.0645569278811999</v>
      </c>
      <c r="E55" s="183">
        <v>3.95</v>
      </c>
      <c r="F55" s="183">
        <v>4.9745167377353443</v>
      </c>
      <c r="G55" s="183">
        <v>4.79</v>
      </c>
      <c r="H55" s="183">
        <v>5.0428216376509392</v>
      </c>
      <c r="I55" s="183">
        <v>5.8270821273106259</v>
      </c>
    </row>
    <row r="56" spans="1:9" ht="18.600000000000001" customHeight="1">
      <c r="A56" s="49"/>
      <c r="B56" s="178" t="s">
        <v>108</v>
      </c>
      <c r="C56" s="183">
        <f t="shared" si="0"/>
        <v>2.7349674206439314</v>
      </c>
      <c r="D56" s="183">
        <v>2.8797129416858849</v>
      </c>
      <c r="E56" s="183">
        <v>2.61</v>
      </c>
      <c r="F56" s="183">
        <v>2.7894454308205803</v>
      </c>
      <c r="G56" s="183">
        <v>3.36</v>
      </c>
      <c r="H56" s="183">
        <v>4.0255509859353085</v>
      </c>
      <c r="I56" s="183">
        <v>4.0903435984306284</v>
      </c>
    </row>
    <row r="57" spans="1:9" ht="18.600000000000001" customHeight="1">
      <c r="A57" s="49"/>
      <c r="B57" s="178" t="s">
        <v>109</v>
      </c>
      <c r="C57" s="183">
        <f t="shared" si="0"/>
        <v>1.5157584784601283</v>
      </c>
      <c r="D57" s="183">
        <v>1.7182541030337593</v>
      </c>
      <c r="E57" s="183">
        <v>1.83</v>
      </c>
      <c r="F57" s="183">
        <v>2.5311984802426304</v>
      </c>
      <c r="G57" s="183">
        <v>3.24</v>
      </c>
      <c r="H57" s="183">
        <v>3.0038984120656411</v>
      </c>
      <c r="I57" s="183">
        <v>2.4394794719608042</v>
      </c>
    </row>
    <row r="58" spans="1:9" ht="18.600000000000001" customHeight="1">
      <c r="A58" s="49"/>
      <c r="B58" s="178" t="s">
        <v>110</v>
      </c>
      <c r="C58" s="183">
        <f t="shared" si="0"/>
        <v>1.7460311518250702</v>
      </c>
      <c r="D58" s="183">
        <v>1.6971605694759007</v>
      </c>
      <c r="E58" s="183">
        <v>1.47</v>
      </c>
      <c r="F58" s="183">
        <v>2.5069260336362396</v>
      </c>
      <c r="G58" s="183">
        <v>2.68</v>
      </c>
      <c r="H58" s="183">
        <v>3.4512524012325567</v>
      </c>
      <c r="I58" s="183">
        <v>3.434248250606089</v>
      </c>
    </row>
    <row r="59" spans="1:9" ht="18.600000000000001" customHeight="1">
      <c r="A59" s="49"/>
      <c r="B59" s="178" t="s">
        <v>111</v>
      </c>
      <c r="C59" s="183" t="s">
        <v>89</v>
      </c>
      <c r="D59" s="183" t="s">
        <v>89</v>
      </c>
      <c r="E59" s="183">
        <v>1.08</v>
      </c>
      <c r="F59" s="183">
        <v>0.97502813952736767</v>
      </c>
      <c r="G59" s="183">
        <v>0.61</v>
      </c>
      <c r="H59" s="183">
        <v>0.97893225038441556</v>
      </c>
      <c r="I59" s="183">
        <v>1.4726091719198398</v>
      </c>
    </row>
    <row r="60" spans="1:9" ht="18.600000000000001" customHeight="1">
      <c r="A60" s="49"/>
      <c r="B60" s="302" t="s">
        <v>363</v>
      </c>
      <c r="C60" s="302"/>
      <c r="D60" s="302"/>
      <c r="E60" s="302"/>
      <c r="F60" s="302"/>
      <c r="G60" s="302"/>
      <c r="H60" s="302"/>
      <c r="I60" s="302"/>
    </row>
    <row r="61" spans="1:9" ht="18.75" customHeight="1">
      <c r="A61" s="49"/>
      <c r="B61" s="302" t="s">
        <v>398</v>
      </c>
      <c r="C61" s="302"/>
      <c r="D61" s="302"/>
      <c r="E61" s="302"/>
      <c r="F61" s="302"/>
      <c r="G61" s="302"/>
      <c r="H61" s="302"/>
      <c r="I61" s="302"/>
    </row>
    <row r="62" spans="1:9" ht="18.75" customHeight="1">
      <c r="A62" s="49"/>
      <c r="B62" s="33"/>
      <c r="C62" s="15"/>
      <c r="D62" s="38"/>
      <c r="E62" s="38"/>
      <c r="F62" s="38"/>
      <c r="G62" s="38"/>
      <c r="H62" s="38"/>
      <c r="I62" s="38"/>
    </row>
    <row r="63" spans="1:9" ht="18.600000000000001" customHeight="1">
      <c r="A63" s="49"/>
      <c r="B63" s="181" t="s">
        <v>368</v>
      </c>
      <c r="C63" s="176">
        <v>2025</v>
      </c>
      <c r="D63" s="154">
        <v>2024</v>
      </c>
      <c r="E63" s="154">
        <v>2023</v>
      </c>
      <c r="F63" s="154">
        <v>2022</v>
      </c>
      <c r="G63" s="154">
        <v>2021</v>
      </c>
      <c r="H63" s="154">
        <v>2020</v>
      </c>
      <c r="I63" s="174">
        <v>2019</v>
      </c>
    </row>
    <row r="64" spans="1:9" ht="18.600000000000001" customHeight="1">
      <c r="A64" s="49"/>
      <c r="B64" s="125" t="s">
        <v>103</v>
      </c>
      <c r="C64" s="165">
        <f t="shared" ref="C64:C71" si="1">C36/C11*1000</f>
        <v>158.03975717610555</v>
      </c>
      <c r="D64" s="165">
        <v>171.2758393272097</v>
      </c>
      <c r="E64" s="165">
        <v>155.25182565814944</v>
      </c>
      <c r="F64" s="165">
        <v>177.96448184868964</v>
      </c>
      <c r="G64" s="165">
        <v>184.28142109836492</v>
      </c>
      <c r="H64" s="165">
        <v>188.54007771998198</v>
      </c>
      <c r="I64" s="165">
        <v>199.35687944809916</v>
      </c>
    </row>
    <row r="65" spans="1:9" ht="18.600000000000001" customHeight="1">
      <c r="A65" s="49"/>
      <c r="B65" s="125" t="s">
        <v>104</v>
      </c>
      <c r="C65" s="165">
        <f t="shared" si="1"/>
        <v>148.91623275787364</v>
      </c>
      <c r="D65" s="165">
        <v>165.40411611046326</v>
      </c>
      <c r="E65" s="165">
        <v>166.15703351686579</v>
      </c>
      <c r="F65" s="165">
        <v>197.06835070701621</v>
      </c>
      <c r="G65" s="165">
        <v>209.82734365936821</v>
      </c>
      <c r="H65" s="165">
        <v>202.25164861152814</v>
      </c>
      <c r="I65" s="165">
        <v>209.36597482574254</v>
      </c>
    </row>
    <row r="66" spans="1:9" ht="18.600000000000001" customHeight="1">
      <c r="A66" s="49"/>
      <c r="B66" s="125" t="s">
        <v>105</v>
      </c>
      <c r="C66" s="165">
        <f t="shared" si="1"/>
        <v>144.00024944697626</v>
      </c>
      <c r="D66" s="165">
        <v>155.12643590085972</v>
      </c>
      <c r="E66" s="165">
        <v>138.46217279430962</v>
      </c>
      <c r="F66" s="165">
        <v>144.128771821448</v>
      </c>
      <c r="G66" s="165">
        <v>146.0188419905632</v>
      </c>
      <c r="H66" s="165">
        <v>148.82445405106236</v>
      </c>
      <c r="I66" s="165">
        <v>166.50008768436277</v>
      </c>
    </row>
    <row r="67" spans="1:9" ht="18.600000000000001" customHeight="1">
      <c r="A67" s="49"/>
      <c r="B67" s="125" t="s">
        <v>106</v>
      </c>
      <c r="C67" s="165">
        <f t="shared" si="1"/>
        <v>143.11327305514652</v>
      </c>
      <c r="D67" s="165">
        <v>161.82173851918003</v>
      </c>
      <c r="E67" s="165">
        <v>117.1107143204738</v>
      </c>
      <c r="F67" s="165">
        <v>118.50576919992223</v>
      </c>
      <c r="G67" s="165">
        <v>123.76834162342949</v>
      </c>
      <c r="H67" s="165">
        <v>128.31245778840864</v>
      </c>
      <c r="I67" s="165">
        <v>169.93134485352036</v>
      </c>
    </row>
    <row r="68" spans="1:9" ht="18.600000000000001" customHeight="1">
      <c r="A68" s="49"/>
      <c r="B68" s="125" t="s">
        <v>107</v>
      </c>
      <c r="C68" s="165">
        <f t="shared" si="1"/>
        <v>164.56619562276128</v>
      </c>
      <c r="D68" s="165">
        <v>168.81188434769376</v>
      </c>
      <c r="E68" s="165">
        <v>174.34691182924178</v>
      </c>
      <c r="F68" s="165">
        <v>200.0069137639851</v>
      </c>
      <c r="G68" s="165">
        <v>174.39511373313147</v>
      </c>
      <c r="H68" s="165">
        <v>162.29107482588714</v>
      </c>
      <c r="I68" s="165">
        <v>189.87246308351777</v>
      </c>
    </row>
    <row r="69" spans="1:9" ht="18.600000000000001" customHeight="1">
      <c r="A69" s="49"/>
      <c r="B69" s="125" t="s">
        <v>108</v>
      </c>
      <c r="C69" s="165">
        <f t="shared" si="1"/>
        <v>148.63439058854843</v>
      </c>
      <c r="D69" s="165">
        <v>164.03616392057458</v>
      </c>
      <c r="E69" s="165">
        <v>150.43654148856888</v>
      </c>
      <c r="F69" s="165">
        <v>144.68091537929843</v>
      </c>
      <c r="G69" s="165">
        <v>177.59568350695642</v>
      </c>
      <c r="H69" s="165">
        <v>206.25226466666453</v>
      </c>
      <c r="I69" s="165">
        <v>195.37105874410267</v>
      </c>
    </row>
    <row r="70" spans="1:9" ht="18.600000000000001" customHeight="1">
      <c r="A70" s="49"/>
      <c r="B70" s="125" t="s">
        <v>109</v>
      </c>
      <c r="C70" s="165">
        <f t="shared" si="1"/>
        <v>93.165774647887318</v>
      </c>
      <c r="D70" s="165">
        <v>73.930276981852913</v>
      </c>
      <c r="E70" s="165">
        <v>78.787812172831494</v>
      </c>
      <c r="F70" s="165">
        <v>113.17478510047755</v>
      </c>
      <c r="G70" s="165">
        <v>142.17956064937917</v>
      </c>
      <c r="H70" s="165">
        <v>141.6045044913364</v>
      </c>
      <c r="I70" s="165">
        <v>130.07309033583337</v>
      </c>
    </row>
    <row r="71" spans="1:9" ht="18.600000000000001" customHeight="1">
      <c r="A71" s="49"/>
      <c r="B71" s="125" t="s">
        <v>110</v>
      </c>
      <c r="C71" s="165">
        <f t="shared" si="1"/>
        <v>201.94320820781235</v>
      </c>
      <c r="D71" s="165">
        <v>189.07098242508533</v>
      </c>
      <c r="E71" s="165">
        <v>154.40402073587055</v>
      </c>
      <c r="F71" s="165">
        <v>203.6698071036374</v>
      </c>
      <c r="G71" s="165">
        <v>173.2671877045546</v>
      </c>
      <c r="H71" s="165">
        <v>240.95706491937455</v>
      </c>
      <c r="I71" s="165">
        <v>255.12683177986261</v>
      </c>
    </row>
    <row r="72" spans="1:9" ht="18.600000000000001" customHeight="1">
      <c r="A72" s="49"/>
      <c r="B72" s="125" t="s">
        <v>111</v>
      </c>
      <c r="C72" s="165" t="s">
        <v>89</v>
      </c>
      <c r="D72" s="165" t="s">
        <v>89</v>
      </c>
      <c r="E72" s="165">
        <v>93.541218189719402</v>
      </c>
      <c r="F72" s="165">
        <v>70.301433028116378</v>
      </c>
      <c r="G72" s="165">
        <v>57.85179691188052</v>
      </c>
      <c r="H72" s="165">
        <v>83.775807430395787</v>
      </c>
      <c r="I72" s="165">
        <v>104.81195260941273</v>
      </c>
    </row>
    <row r="73" spans="1:9" ht="18.600000000000001" customHeight="1">
      <c r="A73" s="49"/>
      <c r="B73" s="35"/>
      <c r="C73" s="38"/>
      <c r="D73" s="38"/>
      <c r="E73" s="38"/>
      <c r="F73" s="15"/>
      <c r="G73" s="1"/>
      <c r="H73" s="1"/>
      <c r="I73" s="1"/>
    </row>
    <row r="74" spans="1:9" ht="18.600000000000001" customHeight="1">
      <c r="A74" s="49"/>
      <c r="B74" s="181" t="s">
        <v>116</v>
      </c>
      <c r="C74" s="154">
        <v>2025</v>
      </c>
      <c r="D74" s="154">
        <v>2024</v>
      </c>
      <c r="E74" s="154">
        <v>2023</v>
      </c>
      <c r="F74" s="154">
        <v>2022</v>
      </c>
      <c r="G74" s="154">
        <v>2021</v>
      </c>
      <c r="H74" s="154">
        <v>2020</v>
      </c>
      <c r="I74" s="174">
        <v>2019</v>
      </c>
    </row>
    <row r="75" spans="1:9" ht="18.600000000000001" customHeight="1">
      <c r="A75" s="49"/>
      <c r="B75" s="125" t="s">
        <v>103</v>
      </c>
      <c r="C75" s="135">
        <v>50</v>
      </c>
      <c r="D75" s="135">
        <v>47</v>
      </c>
      <c r="E75" s="135">
        <v>53</v>
      </c>
      <c r="F75" s="135">
        <v>51</v>
      </c>
      <c r="G75" s="165">
        <v>46</v>
      </c>
      <c r="H75" s="165">
        <v>53</v>
      </c>
      <c r="I75" s="175">
        <v>52</v>
      </c>
    </row>
    <row r="76" spans="1:9" ht="18.75" customHeight="1">
      <c r="A76" s="49"/>
      <c r="B76" s="301" t="s">
        <v>399</v>
      </c>
      <c r="C76" s="301"/>
      <c r="D76" s="301"/>
      <c r="E76" s="301"/>
      <c r="F76" s="301"/>
      <c r="G76" s="301"/>
      <c r="H76" s="301"/>
      <c r="I76" s="301"/>
    </row>
    <row r="81" spans="2:3" ht="13.5" customHeight="1">
      <c r="B81" s="22"/>
      <c r="C81" s="22"/>
    </row>
  </sheetData>
  <sheetProtection algorithmName="SHA-512" hashValue="KpgMbzylr7uOEignYFemBWlix/84O4FqwyaCJd7Fxo/P6tyI1ijXtS/phJnVIG4azWA+4SwQy0rhB8W8sRVgXg==" saltValue="RQ9Y98K1XscWpR2506Hs1g==" spinCount="100000" sheet="1" objects="1" scenarios="1"/>
  <mergeCells count="12">
    <mergeCell ref="B76:I76"/>
    <mergeCell ref="B61:I61"/>
    <mergeCell ref="B60:I60"/>
    <mergeCell ref="B46:I46"/>
    <mergeCell ref="B32:I32"/>
    <mergeCell ref="B4:I4"/>
    <mergeCell ref="B6:I6"/>
    <mergeCell ref="B33:I33"/>
    <mergeCell ref="B48:I48"/>
    <mergeCell ref="B9:I9"/>
    <mergeCell ref="B8:I8"/>
    <mergeCell ref="B47:I47"/>
  </mergeCells>
  <pageMargins left="0.7" right="0.7" top="0.75" bottom="0.75" header="0.3" footer="0.3"/>
  <pageSetup scale="38" orientation="landscape" r:id="rId1"/>
  <colBreaks count="1" manualBreakCount="1">
    <brk id="25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5"/>
    <pageSetUpPr fitToPage="1"/>
  </sheetPr>
  <dimension ref="B1:W46"/>
  <sheetViews>
    <sheetView showGridLines="0" workbookViewId="0"/>
  </sheetViews>
  <sheetFormatPr defaultColWidth="9.42578125" defaultRowHeight="13.5" customHeight="1"/>
  <cols>
    <col min="1" max="1" width="4.42578125" style="1" customWidth="1"/>
    <col min="2" max="2" width="50.5703125" style="1" customWidth="1"/>
    <col min="3" max="3" width="20.5703125" style="1" customWidth="1"/>
    <col min="4" max="9" width="20.5703125" style="15" customWidth="1"/>
    <col min="10" max="10" width="9.42578125" style="1" customWidth="1"/>
    <col min="11" max="16384" width="9.42578125" style="1"/>
  </cols>
  <sheetData>
    <row r="1" spans="2:10" ht="14.45" customHeight="1"/>
    <row r="2" spans="2:10" ht="14.45" customHeight="1"/>
    <row r="3" spans="2:10" ht="14.45" customHeight="1"/>
    <row r="4" spans="2:10" s="4" customFormat="1" ht="33.75">
      <c r="B4" s="303" t="s">
        <v>117</v>
      </c>
      <c r="C4" s="274"/>
      <c r="D4" s="274"/>
      <c r="E4" s="274"/>
      <c r="F4" s="274"/>
      <c r="G4" s="274"/>
      <c r="H4" s="274"/>
      <c r="I4" s="274"/>
      <c r="J4" s="19"/>
    </row>
    <row r="5" spans="2:10" ht="18.600000000000001" customHeight="1">
      <c r="B5" s="35"/>
      <c r="C5" s="35"/>
      <c r="D5" s="38"/>
      <c r="E5" s="38"/>
      <c r="F5" s="38"/>
      <c r="G5" s="38"/>
      <c r="H5" s="38"/>
      <c r="I5" s="38"/>
    </row>
    <row r="6" spans="2:10" s="10" customFormat="1" ht="38.450000000000003" customHeight="1">
      <c r="B6" s="297" t="s">
        <v>400</v>
      </c>
      <c r="C6" s="297"/>
      <c r="D6" s="297"/>
      <c r="E6" s="297"/>
      <c r="F6" s="297"/>
      <c r="G6" s="297"/>
      <c r="H6" s="297"/>
      <c r="I6" s="297"/>
    </row>
    <row r="7" spans="2:10" s="10" customFormat="1" ht="18.75" customHeight="1">
      <c r="B7" s="77"/>
      <c r="C7" s="77"/>
      <c r="D7" s="77"/>
      <c r="E7" s="77"/>
      <c r="F7" s="77"/>
      <c r="G7" s="77"/>
      <c r="H7" s="77"/>
      <c r="I7" s="77"/>
    </row>
    <row r="8" spans="2:10" s="10" customFormat="1" ht="18.75" customHeight="1">
      <c r="B8" s="304" t="s">
        <v>394</v>
      </c>
      <c r="C8" s="304"/>
      <c r="D8" s="304"/>
      <c r="E8" s="304"/>
      <c r="F8" s="304"/>
      <c r="G8" s="304"/>
      <c r="H8" s="304"/>
      <c r="I8" s="123"/>
    </row>
    <row r="9" spans="2:10" s="10" customFormat="1" ht="18.75" customHeight="1">
      <c r="B9" s="35"/>
      <c r="C9" s="38"/>
      <c r="D9" s="55"/>
      <c r="E9" s="38"/>
      <c r="F9" s="38"/>
      <c r="G9" s="38"/>
      <c r="H9" s="38"/>
      <c r="I9" s="35"/>
    </row>
    <row r="10" spans="2:10" ht="18.600000000000001" customHeight="1">
      <c r="B10" s="181" t="s">
        <v>402</v>
      </c>
      <c r="C10" s="154">
        <v>2025</v>
      </c>
      <c r="D10" s="154">
        <v>2024</v>
      </c>
      <c r="E10" s="154">
        <v>2023</v>
      </c>
      <c r="F10" s="154">
        <v>2022</v>
      </c>
      <c r="G10" s="154">
        <v>2021</v>
      </c>
      <c r="H10" s="154">
        <v>2020</v>
      </c>
      <c r="I10" s="154">
        <v>2019</v>
      </c>
    </row>
    <row r="11" spans="2:10" ht="18.600000000000001" customHeight="1">
      <c r="B11" s="182" t="s">
        <v>103</v>
      </c>
      <c r="C11" s="165">
        <f>SUM(C12:C20)</f>
        <v>31612.38458188677</v>
      </c>
      <c r="D11" s="165">
        <v>37510.82133544</v>
      </c>
      <c r="E11" s="165">
        <v>37035.583819890096</v>
      </c>
      <c r="F11" s="165">
        <v>41748.469325681799</v>
      </c>
      <c r="G11" s="165">
        <v>43017.977907471097</v>
      </c>
      <c r="H11" s="165">
        <v>52891.271948790898</v>
      </c>
      <c r="I11" s="165">
        <v>56451.256039964399</v>
      </c>
    </row>
    <row r="12" spans="2:10" ht="18.600000000000001" customHeight="1">
      <c r="B12" s="182" t="s">
        <v>104</v>
      </c>
      <c r="C12" s="165">
        <v>15481.262497498001</v>
      </c>
      <c r="D12" s="165">
        <v>20366.790077544301</v>
      </c>
      <c r="E12" s="165">
        <v>20546.271256880402</v>
      </c>
      <c r="F12" s="165">
        <v>21674.581111608099</v>
      </c>
      <c r="G12" s="165">
        <v>23221.304053394299</v>
      </c>
      <c r="H12" s="165">
        <v>27242.612944488101</v>
      </c>
      <c r="I12" s="165">
        <v>30710.704566454897</v>
      </c>
    </row>
    <row r="13" spans="2:10" ht="18.600000000000001" customHeight="1">
      <c r="B13" s="182" t="s">
        <v>105</v>
      </c>
      <c r="C13" s="165">
        <v>2880.6077449844001</v>
      </c>
      <c r="D13" s="165">
        <v>3387.1462100918998</v>
      </c>
      <c r="E13" s="165">
        <v>2994.4195961391001</v>
      </c>
      <c r="F13" s="165">
        <v>3205.1947507384998</v>
      </c>
      <c r="G13" s="165">
        <v>3863.0896467140001</v>
      </c>
      <c r="H13" s="165">
        <v>5248.5315261691003</v>
      </c>
      <c r="I13" s="165">
        <v>5459.0114650012001</v>
      </c>
    </row>
    <row r="14" spans="2:10" ht="18.600000000000001" customHeight="1">
      <c r="B14" s="182" t="s">
        <v>106</v>
      </c>
      <c r="C14" s="165">
        <v>1701.7166553087</v>
      </c>
      <c r="D14" s="165">
        <v>1931.3497813009001</v>
      </c>
      <c r="E14" s="165">
        <v>2116.1713590013001</v>
      </c>
      <c r="F14" s="165">
        <v>1929.6284671562</v>
      </c>
      <c r="G14" s="165">
        <v>2129.7093152682</v>
      </c>
      <c r="H14" s="165">
        <v>2447.7619571649002</v>
      </c>
      <c r="I14" s="165">
        <v>3056.3023530426003</v>
      </c>
    </row>
    <row r="15" spans="2:10" ht="18.600000000000001" customHeight="1">
      <c r="B15" s="182" t="s">
        <v>107</v>
      </c>
      <c r="C15" s="165">
        <v>1818.2027471081999</v>
      </c>
      <c r="D15" s="165">
        <v>2010.0896712000001</v>
      </c>
      <c r="E15" s="165">
        <v>2216.8506652693</v>
      </c>
      <c r="F15" s="165">
        <v>3140.5536661785</v>
      </c>
      <c r="G15" s="165">
        <v>3353.9202920949001</v>
      </c>
      <c r="H15" s="165">
        <v>4234.2695209686999</v>
      </c>
      <c r="I15" s="165">
        <v>4515.0435863151997</v>
      </c>
    </row>
    <row r="16" spans="2:10" ht="18.600000000000001" customHeight="1">
      <c r="B16" s="182" t="s">
        <v>108</v>
      </c>
      <c r="C16" s="165">
        <v>2648.6060000000002</v>
      </c>
      <c r="D16" s="165">
        <v>2889.6329999999998</v>
      </c>
      <c r="E16" s="165">
        <v>2743.82</v>
      </c>
      <c r="F16" s="165">
        <v>2764.1199999997998</v>
      </c>
      <c r="G16" s="165">
        <v>2666.3199999998001</v>
      </c>
      <c r="H16" s="165">
        <v>3144.6860000001998</v>
      </c>
      <c r="I16" s="165">
        <v>3697.8220000000001</v>
      </c>
    </row>
    <row r="17" spans="2:23" ht="18.600000000000001" customHeight="1">
      <c r="B17" s="182" t="s">
        <v>109</v>
      </c>
      <c r="C17" s="165">
        <v>66.1477</v>
      </c>
      <c r="D17" s="165">
        <v>77.405000000000001</v>
      </c>
      <c r="E17" s="165">
        <v>82.481999999999999</v>
      </c>
      <c r="F17" s="165">
        <v>118.4940000002</v>
      </c>
      <c r="G17" s="165">
        <v>148.86199999990001</v>
      </c>
      <c r="H17" s="165">
        <v>148.23500000000001</v>
      </c>
      <c r="I17" s="165">
        <v>136.14099999999999</v>
      </c>
    </row>
    <row r="18" spans="2:23" ht="18.600000000000001" customHeight="1">
      <c r="B18" s="182" t="s">
        <v>110</v>
      </c>
      <c r="C18" s="165">
        <v>6167.732</v>
      </c>
      <c r="D18" s="165">
        <v>5823.384</v>
      </c>
      <c r="E18" s="165">
        <v>4828.8069999999998</v>
      </c>
      <c r="F18" s="165">
        <v>7576.8973299998997</v>
      </c>
      <c r="G18" s="165">
        <v>6776.7726000002003</v>
      </c>
      <c r="H18" s="165">
        <v>9182.6960000002</v>
      </c>
      <c r="I18" s="165">
        <v>7321.7649999999003</v>
      </c>
    </row>
    <row r="19" spans="2:23" ht="18.600000000000001" customHeight="1">
      <c r="B19" s="182" t="s">
        <v>111</v>
      </c>
      <c r="C19" s="165" t="s">
        <v>89</v>
      </c>
      <c r="D19" s="165" t="s">
        <v>89</v>
      </c>
      <c r="E19" s="165">
        <v>1506.7619426000001</v>
      </c>
      <c r="F19" s="165">
        <v>1339</v>
      </c>
      <c r="G19" s="165">
        <v>858.00000000010004</v>
      </c>
      <c r="H19" s="165">
        <v>1242.4790000001999</v>
      </c>
      <c r="I19" s="165">
        <v>1554.4660691502002</v>
      </c>
    </row>
    <row r="20" spans="2:23" ht="18.600000000000001" customHeight="1">
      <c r="B20" s="182" t="s">
        <v>113</v>
      </c>
      <c r="C20" s="165">
        <v>848.10923698746797</v>
      </c>
      <c r="D20" s="165">
        <v>1025.0235953028969</v>
      </c>
      <c r="E20" s="165" t="s">
        <v>89</v>
      </c>
      <c r="F20" s="165" t="s">
        <v>89</v>
      </c>
      <c r="G20" s="165" t="s">
        <v>89</v>
      </c>
      <c r="H20" s="165" t="s">
        <v>89</v>
      </c>
      <c r="I20" s="165" t="s">
        <v>89</v>
      </c>
    </row>
    <row r="21" spans="2:23" ht="18.600000000000001" customHeight="1">
      <c r="B21" s="299" t="s">
        <v>401</v>
      </c>
      <c r="C21" s="299"/>
      <c r="D21" s="299"/>
      <c r="E21" s="299"/>
      <c r="F21" s="299"/>
      <c r="G21" s="299"/>
      <c r="H21" s="299"/>
      <c r="I21" s="299"/>
    </row>
    <row r="22" spans="2:23" ht="18.75" customHeight="1">
      <c r="B22" s="35"/>
      <c r="C22" s="38"/>
      <c r="D22" s="122"/>
      <c r="E22" s="52"/>
      <c r="F22" s="38"/>
      <c r="G22" s="38"/>
      <c r="H22" s="38"/>
      <c r="I22" s="35"/>
    </row>
    <row r="23" spans="2:23" ht="18.600000000000001" customHeight="1">
      <c r="B23" s="181" t="s">
        <v>118</v>
      </c>
      <c r="C23" s="154">
        <v>2025</v>
      </c>
      <c r="D23" s="154">
        <v>2024</v>
      </c>
      <c r="E23" s="154">
        <v>2023</v>
      </c>
      <c r="F23" s="154">
        <v>2022</v>
      </c>
      <c r="G23" s="154">
        <v>2021</v>
      </c>
      <c r="H23" s="154">
        <v>2020</v>
      </c>
      <c r="I23" s="154">
        <v>2019</v>
      </c>
    </row>
    <row r="24" spans="2:23" ht="18.600000000000001" customHeight="1">
      <c r="B24" s="182" t="s">
        <v>103</v>
      </c>
      <c r="C24" s="183">
        <v>1.5731163047526662</v>
      </c>
      <c r="D24" s="183">
        <v>1.8696843596958743</v>
      </c>
      <c r="E24" s="183">
        <v>1.7813543813828996</v>
      </c>
      <c r="F24" s="183">
        <v>1.9513558730112648</v>
      </c>
      <c r="G24" s="183">
        <v>1.97</v>
      </c>
      <c r="H24" s="183">
        <v>2.4071079610525694</v>
      </c>
      <c r="I24" s="183">
        <v>2.7183350478726562</v>
      </c>
    </row>
    <row r="25" spans="2:23" ht="18.600000000000001" customHeight="1">
      <c r="B25" s="182" t="s">
        <v>104</v>
      </c>
      <c r="C25" s="183">
        <v>1.5467541643885603</v>
      </c>
      <c r="D25" s="183">
        <v>2.0741509647759</v>
      </c>
      <c r="E25" s="183">
        <v>2.1011045189750419</v>
      </c>
      <c r="F25" s="183">
        <v>2.0805768801797293</v>
      </c>
      <c r="G25" s="183">
        <v>2.1496405597725783</v>
      </c>
      <c r="H25" s="183">
        <v>2.4721433361874259</v>
      </c>
      <c r="I25" s="183">
        <v>2.8888870900271466</v>
      </c>
    </row>
    <row r="26" spans="2:23" ht="18.600000000000001" customHeight="1">
      <c r="B26" s="182" t="s">
        <v>105</v>
      </c>
      <c r="C26" s="183">
        <v>1.8041453762301198</v>
      </c>
      <c r="D26" s="183">
        <v>2.2143567085491935</v>
      </c>
      <c r="E26" s="183">
        <v>1.9410590298984003</v>
      </c>
      <c r="F26" s="183">
        <v>1.9980618172226445</v>
      </c>
      <c r="G26" s="183">
        <v>2.2430481327995357</v>
      </c>
      <c r="H26" s="183">
        <v>2.8903326501892441</v>
      </c>
      <c r="I26" s="183">
        <v>2.906714455261771</v>
      </c>
    </row>
    <row r="27" spans="2:23" ht="18.600000000000001" customHeight="1">
      <c r="B27" s="182" t="s">
        <v>106</v>
      </c>
      <c r="C27" s="183">
        <v>1.1903981758224205</v>
      </c>
      <c r="D27" s="183">
        <v>1.3411620687746619</v>
      </c>
      <c r="E27" s="183">
        <v>1.4640064030081594</v>
      </c>
      <c r="F27" s="183">
        <v>1.3390369676959379</v>
      </c>
      <c r="G27" s="183">
        <v>1.4609564844919911</v>
      </c>
      <c r="H27" s="183">
        <v>1.6331788455280194</v>
      </c>
      <c r="I27" s="183">
        <v>2.1059377606545246</v>
      </c>
      <c r="W27" s="35"/>
    </row>
    <row r="28" spans="2:23" ht="18.600000000000001" customHeight="1">
      <c r="B28" s="182" t="s">
        <v>107</v>
      </c>
      <c r="C28" s="183">
        <v>2.8605862808485902</v>
      </c>
      <c r="D28" s="183">
        <v>2.169429400172425</v>
      </c>
      <c r="E28" s="183">
        <v>2.1238236961604304</v>
      </c>
      <c r="F28" s="183">
        <v>2.9125041151912279</v>
      </c>
      <c r="G28" s="183">
        <v>2.980600126278516</v>
      </c>
      <c r="H28" s="183">
        <v>3.6772529137092009</v>
      </c>
      <c r="I28" s="183">
        <v>4.0817046585684702</v>
      </c>
    </row>
    <row r="29" spans="2:23" ht="18.600000000000001" customHeight="1">
      <c r="B29" s="182" t="s">
        <v>108</v>
      </c>
      <c r="C29" s="183">
        <v>1.9799592301840221</v>
      </c>
      <c r="D29" s="183">
        <v>2.1431571826728901</v>
      </c>
      <c r="E29" s="183">
        <v>1.9891880904337098</v>
      </c>
      <c r="F29" s="183">
        <v>2.0340034337008341</v>
      </c>
      <c r="G29" s="183">
        <v>1.8846580667961124</v>
      </c>
      <c r="H29" s="183">
        <v>2.2129015852147527</v>
      </c>
      <c r="I29" s="183">
        <v>2.5926305486039198</v>
      </c>
    </row>
    <row r="30" spans="2:23" ht="18.600000000000001" customHeight="1">
      <c r="B30" s="182" t="s">
        <v>109</v>
      </c>
      <c r="C30" s="183">
        <v>1.5157584784601283</v>
      </c>
      <c r="D30" s="183">
        <v>1.7182541030337593</v>
      </c>
      <c r="E30" s="183">
        <v>1.8330560950809476</v>
      </c>
      <c r="F30" s="183">
        <v>2.5311984802426304</v>
      </c>
      <c r="G30" s="183">
        <v>3.2361304347804349</v>
      </c>
      <c r="H30" s="183">
        <v>3.0038984120656411</v>
      </c>
      <c r="I30" s="183">
        <v>2.4394794719608042</v>
      </c>
    </row>
    <row r="31" spans="2:23" ht="18.600000000000001" customHeight="1">
      <c r="B31" s="182" t="s">
        <v>110</v>
      </c>
      <c r="C31" s="183">
        <v>1.3693159274750968</v>
      </c>
      <c r="D31" s="183">
        <v>1.3218491658900677</v>
      </c>
      <c r="E31" s="183">
        <v>1.1592540115694907</v>
      </c>
      <c r="F31" s="183">
        <v>1.8596162124570867</v>
      </c>
      <c r="G31" s="183">
        <v>1.746703421612269</v>
      </c>
      <c r="H31" s="183">
        <v>2.4504549087919791</v>
      </c>
      <c r="I31" s="183">
        <v>2.3147982636978663</v>
      </c>
    </row>
    <row r="32" spans="2:23" ht="18.600000000000001" customHeight="1">
      <c r="B32" s="182" t="s">
        <v>111</v>
      </c>
      <c r="C32" s="183" t="s">
        <v>89</v>
      </c>
      <c r="D32" s="183" t="s">
        <v>89</v>
      </c>
      <c r="E32" s="183">
        <v>1.0838882872259397</v>
      </c>
      <c r="F32" s="183">
        <v>0.97502813952736767</v>
      </c>
      <c r="G32" s="183">
        <v>0.6096997690531889</v>
      </c>
      <c r="H32" s="183">
        <v>0.97893225038441556</v>
      </c>
      <c r="I32" s="183">
        <v>1.4726091719198398</v>
      </c>
    </row>
    <row r="33" spans="2:9" ht="18.600000000000001" customHeight="1">
      <c r="B33" s="302" t="s">
        <v>119</v>
      </c>
      <c r="C33" s="302"/>
      <c r="D33" s="302"/>
      <c r="E33" s="302"/>
      <c r="F33" s="302"/>
      <c r="G33" s="302"/>
      <c r="H33" s="302"/>
      <c r="I33" s="302"/>
    </row>
    <row r="34" spans="2:9" ht="18.600000000000001" customHeight="1">
      <c r="B34" s="35"/>
      <c r="C34" s="38"/>
      <c r="D34" s="55"/>
      <c r="E34" s="38"/>
      <c r="F34" s="38"/>
      <c r="G34" s="38"/>
      <c r="H34" s="184"/>
      <c r="I34" s="122"/>
    </row>
    <row r="35" spans="2:9" ht="18.600000000000001" customHeight="1">
      <c r="B35" s="181" t="s">
        <v>367</v>
      </c>
      <c r="C35" s="154">
        <v>2025</v>
      </c>
      <c r="D35" s="154">
        <v>2024</v>
      </c>
      <c r="E35" s="154">
        <v>2023</v>
      </c>
      <c r="F35" s="154">
        <v>2022</v>
      </c>
      <c r="G35" s="154">
        <v>2021</v>
      </c>
      <c r="H35" s="154">
        <v>2020</v>
      </c>
      <c r="I35" s="154">
        <v>2019</v>
      </c>
    </row>
    <row r="36" spans="2:9" ht="18.600000000000001" customHeight="1">
      <c r="B36" s="182" t="s">
        <v>103</v>
      </c>
      <c r="C36" s="165">
        <v>79.557363329456749</v>
      </c>
      <c r="D36" s="165">
        <v>81</v>
      </c>
      <c r="E36" s="165">
        <v>82.125232998020195</v>
      </c>
      <c r="F36" s="165">
        <v>90.104843115019321</v>
      </c>
      <c r="G36" s="165">
        <v>84.420762438632266</v>
      </c>
      <c r="H36" s="165">
        <v>100.15208411714035</v>
      </c>
      <c r="I36" s="165">
        <v>104.57561721750636</v>
      </c>
    </row>
    <row r="37" spans="2:9" ht="18.600000000000001" customHeight="1">
      <c r="B37" s="182" t="s">
        <v>104</v>
      </c>
      <c r="C37" s="165">
        <v>64.074811164406782</v>
      </c>
      <c r="D37" s="165">
        <v>67.544597661747218</v>
      </c>
      <c r="E37" s="165">
        <v>77.774263779147816</v>
      </c>
      <c r="F37" s="165">
        <v>85.052597454999784</v>
      </c>
      <c r="G37" s="165">
        <v>81.026096184658797</v>
      </c>
      <c r="H37" s="165">
        <v>92.693090099292036</v>
      </c>
      <c r="I37" s="165">
        <v>100.34830381038601</v>
      </c>
    </row>
    <row r="38" spans="2:9" ht="18.600000000000001" customHeight="1">
      <c r="B38" s="182" t="s">
        <v>105</v>
      </c>
      <c r="C38" s="165">
        <v>67.605299911390034</v>
      </c>
      <c r="D38" s="165">
        <v>72.799583254710157</v>
      </c>
      <c r="E38" s="165">
        <v>61.625077786143436</v>
      </c>
      <c r="F38" s="165">
        <v>62.717830950758234</v>
      </c>
      <c r="G38" s="165">
        <v>73.943592171228872</v>
      </c>
      <c r="H38" s="165">
        <v>82.873259361340132</v>
      </c>
      <c r="I38" s="165">
        <v>77.775276017774885</v>
      </c>
    </row>
    <row r="39" spans="2:9" ht="18.600000000000001" customHeight="1">
      <c r="B39" s="182" t="s">
        <v>106</v>
      </c>
      <c r="C39" s="165">
        <v>59.500582353451051</v>
      </c>
      <c r="D39" s="165">
        <v>63.142831310716971</v>
      </c>
      <c r="E39" s="165">
        <v>62.392645546519446</v>
      </c>
      <c r="F39" s="165">
        <v>56.545898227010717</v>
      </c>
      <c r="G39" s="165">
        <v>57.216155729538166</v>
      </c>
      <c r="H39" s="165">
        <v>64.73925733348014</v>
      </c>
      <c r="I39" s="165">
        <v>73.969307528717707</v>
      </c>
    </row>
    <row r="40" spans="2:9" ht="18.600000000000001" customHeight="1">
      <c r="B40" s="182" t="s">
        <v>107</v>
      </c>
      <c r="C40" s="165">
        <v>89.730982514191012</v>
      </c>
      <c r="D40" s="165">
        <v>90.102186167017805</v>
      </c>
      <c r="E40" s="165">
        <v>93.773506995291257</v>
      </c>
      <c r="F40" s="165">
        <v>117.1010150564891</v>
      </c>
      <c r="G40" s="165">
        <v>108.54615349195971</v>
      </c>
      <c r="H40" s="165">
        <v>118.34353277870197</v>
      </c>
      <c r="I40" s="165">
        <v>133.00023925689061</v>
      </c>
    </row>
    <row r="41" spans="2:9" ht="18.600000000000001" customHeight="1">
      <c r="B41" s="182" t="s">
        <v>108</v>
      </c>
      <c r="C41" s="165">
        <v>107.60275656200864</v>
      </c>
      <c r="D41" s="165">
        <v>122.07997465145755</v>
      </c>
      <c r="E41" s="165">
        <v>114.6211738913935</v>
      </c>
      <c r="F41" s="165">
        <v>105.49820241004073</v>
      </c>
      <c r="G41" s="165">
        <v>99.456358572864218</v>
      </c>
      <c r="H41" s="165">
        <v>113.37974976087644</v>
      </c>
      <c r="I41" s="165">
        <v>123.834333968274</v>
      </c>
    </row>
    <row r="42" spans="2:9" ht="18.600000000000001" customHeight="1">
      <c r="B42" s="182" t="s">
        <v>109</v>
      </c>
      <c r="C42" s="165">
        <v>93.165774647887318</v>
      </c>
      <c r="D42" s="165">
        <v>73.930276981852913</v>
      </c>
      <c r="E42" s="165">
        <v>78.787812172831494</v>
      </c>
      <c r="F42" s="165">
        <v>113.17478510047755</v>
      </c>
      <c r="G42" s="165">
        <v>142.17956064937917</v>
      </c>
      <c r="H42" s="165">
        <v>141.6045044913364</v>
      </c>
      <c r="I42" s="165">
        <v>130.073090335833</v>
      </c>
    </row>
    <row r="43" spans="2:9" ht="18.600000000000001" customHeight="1">
      <c r="B43" s="182" t="s">
        <v>110</v>
      </c>
      <c r="C43" s="165">
        <v>158.37291972444785</v>
      </c>
      <c r="D43" s="165">
        <v>147.2596788468833</v>
      </c>
      <c r="E43" s="165">
        <v>122.10916677203186</v>
      </c>
      <c r="F43" s="165">
        <v>151.08051462075517</v>
      </c>
      <c r="G43" s="165">
        <v>113.42569400292274</v>
      </c>
      <c r="H43" s="165">
        <v>171.08410336170084</v>
      </c>
      <c r="I43" s="165">
        <v>171.96402360328401</v>
      </c>
    </row>
    <row r="44" spans="2:9" ht="18.600000000000001" customHeight="1">
      <c r="B44" s="182" t="s">
        <v>111</v>
      </c>
      <c r="C44" s="165" t="s">
        <v>89</v>
      </c>
      <c r="D44" s="165" t="s">
        <v>89</v>
      </c>
      <c r="E44" s="165">
        <v>93.541218189719402</v>
      </c>
      <c r="F44" s="165">
        <v>70.301433028116378</v>
      </c>
      <c r="G44" s="165">
        <v>57.85179691188052</v>
      </c>
      <c r="H44" s="165">
        <v>83.775807430395787</v>
      </c>
      <c r="I44" s="165">
        <v>104.81195260941273</v>
      </c>
    </row>
    <row r="45" spans="2:9" ht="13.5" customHeight="1">
      <c r="B45" s="35"/>
      <c r="C45" s="38"/>
      <c r="D45" s="38"/>
      <c r="E45" s="38"/>
      <c r="F45" s="38"/>
      <c r="G45" s="38"/>
      <c r="H45" s="38"/>
      <c r="I45" s="1"/>
    </row>
    <row r="46" spans="2:9" ht="13.5" customHeight="1">
      <c r="C46" s="15"/>
      <c r="I46" s="1"/>
    </row>
  </sheetData>
  <sheetProtection algorithmName="SHA-512" hashValue="5cFTu7JX0SFr84XiR+mVH13Om0FBVzUz11UjiL8gw+QF1COxEkJzntEgHCHsi+8YoCaugzmf7cfoxip0E2KCzw==" saltValue="BhKyNGCt0oSFaSeXxq8Qbg==" spinCount="100000" sheet="1" objects="1" scenarios="1"/>
  <mergeCells count="5">
    <mergeCell ref="B4:I4"/>
    <mergeCell ref="B6:I6"/>
    <mergeCell ref="B8:H8"/>
    <mergeCell ref="B33:I33"/>
    <mergeCell ref="B21:I21"/>
  </mergeCells>
  <pageMargins left="0.7" right="0.7" top="0.75" bottom="0.75" header="0.3" footer="0.3"/>
  <pageSetup scale="5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tabColor theme="5"/>
    <pageSetUpPr fitToPage="1"/>
  </sheetPr>
  <dimension ref="A1:J50"/>
  <sheetViews>
    <sheetView showGridLines="0" workbookViewId="0"/>
  </sheetViews>
  <sheetFormatPr defaultColWidth="9.42578125" defaultRowHeight="13.5" customHeight="1"/>
  <cols>
    <col min="1" max="1" width="4.42578125" style="1" customWidth="1"/>
    <col min="2" max="2" width="50.5703125" style="1" customWidth="1"/>
    <col min="3" max="3" width="20.5703125" style="1" customWidth="1"/>
    <col min="4" max="9" width="20.5703125" style="15" customWidth="1"/>
    <col min="10" max="10" width="9.42578125" style="1" customWidth="1"/>
    <col min="11" max="16384" width="9.42578125" style="1"/>
  </cols>
  <sheetData>
    <row r="1" spans="1:10" ht="14.45" customHeight="1"/>
    <row r="2" spans="1:10" ht="14.45" customHeight="1"/>
    <row r="3" spans="1:10" ht="14.45" customHeight="1"/>
    <row r="4" spans="1:10" s="4" customFormat="1" ht="33" customHeight="1">
      <c r="B4" s="303" t="s">
        <v>120</v>
      </c>
      <c r="C4" s="274"/>
      <c r="D4" s="274"/>
      <c r="E4" s="274"/>
      <c r="F4" s="274"/>
      <c r="G4" s="274"/>
      <c r="H4" s="274"/>
      <c r="I4" s="274"/>
      <c r="J4" s="19"/>
    </row>
    <row r="5" spans="1:10" ht="18.600000000000001" customHeight="1">
      <c r="A5" s="35"/>
      <c r="B5" s="35"/>
      <c r="C5" s="35"/>
      <c r="D5" s="38"/>
      <c r="E5" s="38"/>
      <c r="F5" s="38"/>
      <c r="G5" s="38"/>
      <c r="H5" s="38"/>
      <c r="I5" s="38"/>
    </row>
    <row r="6" spans="1:10" ht="38.1" customHeight="1">
      <c r="A6" s="35"/>
      <c r="B6" s="297" t="s">
        <v>403</v>
      </c>
      <c r="C6" s="297"/>
      <c r="D6" s="297"/>
      <c r="E6" s="297"/>
      <c r="F6" s="297"/>
      <c r="G6" s="297"/>
      <c r="H6" s="297"/>
      <c r="I6" s="297"/>
    </row>
    <row r="7" spans="1:10" ht="19.5">
      <c r="A7" s="35"/>
      <c r="B7" s="77"/>
      <c r="C7" s="77"/>
      <c r="D7" s="77"/>
      <c r="E7" s="77"/>
      <c r="F7" s="77"/>
      <c r="G7" s="77"/>
      <c r="H7" s="77"/>
      <c r="I7" s="77"/>
    </row>
    <row r="8" spans="1:10" ht="18.75" customHeight="1">
      <c r="A8" s="35"/>
      <c r="B8" s="297" t="s">
        <v>394</v>
      </c>
      <c r="C8" s="297"/>
      <c r="D8" s="297"/>
      <c r="E8" s="297"/>
      <c r="F8" s="297"/>
      <c r="G8" s="297"/>
      <c r="H8" s="297"/>
      <c r="I8" s="297"/>
    </row>
    <row r="9" spans="1:10" ht="18.75" customHeight="1">
      <c r="A9" s="35"/>
      <c r="B9" s="35"/>
      <c r="C9" s="35"/>
      <c r="D9" s="35"/>
      <c r="E9" s="35"/>
      <c r="F9" s="38"/>
      <c r="G9" s="38"/>
      <c r="H9" s="38"/>
      <c r="I9" s="38"/>
    </row>
    <row r="10" spans="1:10" ht="18.600000000000001" customHeight="1">
      <c r="A10" s="35"/>
      <c r="B10" s="181" t="s">
        <v>121</v>
      </c>
      <c r="C10" s="154">
        <v>2025</v>
      </c>
      <c r="D10" s="154">
        <v>2024</v>
      </c>
      <c r="E10" s="154">
        <v>2023</v>
      </c>
      <c r="F10" s="154">
        <v>2022</v>
      </c>
      <c r="G10" s="154">
        <v>2021</v>
      </c>
      <c r="H10" s="154">
        <v>2020</v>
      </c>
      <c r="I10" s="185">
        <v>2019</v>
      </c>
    </row>
    <row r="11" spans="1:10" ht="18.600000000000001" customHeight="1">
      <c r="A11" s="35"/>
      <c r="B11" s="125" t="s">
        <v>103</v>
      </c>
      <c r="C11" s="165">
        <f>SUM(C12:C20)</f>
        <v>31185.151751464713</v>
      </c>
      <c r="D11" s="165">
        <f>SUM(D12:D20)</f>
        <v>42169.439533007171</v>
      </c>
      <c r="E11" s="165">
        <v>32977.514377249499</v>
      </c>
      <c r="F11" s="165">
        <v>40708.193986375292</v>
      </c>
      <c r="G11" s="165">
        <v>50877.512485052168</v>
      </c>
      <c r="H11" s="165">
        <v>46678.54341591079</v>
      </c>
      <c r="I11" s="165">
        <v>51164.137916027503</v>
      </c>
    </row>
    <row r="12" spans="1:10" ht="18.600000000000001" customHeight="1">
      <c r="A12" s="35"/>
      <c r="B12" s="125" t="s">
        <v>104</v>
      </c>
      <c r="C12" s="165">
        <f>20469.7959282472+28.93507822</f>
        <v>20498.731006467202</v>
      </c>
      <c r="D12" s="165">
        <v>29507.678457359802</v>
      </c>
      <c r="E12" s="165">
        <v>23348.808117582299</v>
      </c>
      <c r="F12" s="165">
        <v>28545.801095883933</v>
      </c>
      <c r="G12" s="165">
        <v>36882.2697464261</v>
      </c>
      <c r="H12" s="165">
        <v>32199.394810419602</v>
      </c>
      <c r="I12" s="165">
        <v>33363.8871804136</v>
      </c>
    </row>
    <row r="13" spans="1:10" ht="18.600000000000001" customHeight="1">
      <c r="A13" s="35"/>
      <c r="B13" s="125" t="s">
        <v>105</v>
      </c>
      <c r="C13" s="165">
        <v>3255.1276837517003</v>
      </c>
      <c r="D13" s="165">
        <v>3830.4214730673998</v>
      </c>
      <c r="E13" s="165">
        <v>3733.5855997018998</v>
      </c>
      <c r="F13" s="165">
        <v>4160.5061331965999</v>
      </c>
      <c r="G13" s="165">
        <v>3774.5719024444002</v>
      </c>
      <c r="H13" s="165">
        <v>4176.8228640346997</v>
      </c>
      <c r="I13" s="165">
        <v>6227.5544224013001</v>
      </c>
    </row>
    <row r="14" spans="1:10" ht="18.600000000000001" customHeight="1">
      <c r="A14" s="35"/>
      <c r="B14" s="125" t="s">
        <v>106</v>
      </c>
      <c r="C14" s="165">
        <v>2391.3229540684902</v>
      </c>
      <c r="D14" s="165">
        <v>3018.291734785259</v>
      </c>
      <c r="E14" s="165">
        <v>1855.8727386062101</v>
      </c>
      <c r="F14" s="165">
        <v>2114.3802574444608</v>
      </c>
      <c r="G14" s="165">
        <v>2475.4631398563656</v>
      </c>
      <c r="H14" s="165">
        <v>2403.6738754541884</v>
      </c>
      <c r="I14" s="165">
        <v>3965.0094110275431</v>
      </c>
    </row>
    <row r="15" spans="1:10" ht="18.600000000000001" customHeight="1">
      <c r="A15" s="35"/>
      <c r="B15" s="125" t="s">
        <v>107</v>
      </c>
      <c r="C15" s="165">
        <v>1516.3724528805999</v>
      </c>
      <c r="D15" s="165">
        <v>1755.9346567127</v>
      </c>
      <c r="E15" s="165">
        <v>1904.7939213591001</v>
      </c>
      <c r="F15" s="165">
        <v>2223.4685498503</v>
      </c>
      <c r="G15" s="165">
        <v>2031.4008199842001</v>
      </c>
      <c r="H15" s="165">
        <v>1572.4199999999998</v>
      </c>
      <c r="I15" s="165">
        <v>1930.6775</v>
      </c>
    </row>
    <row r="16" spans="1:10" ht="18.600000000000001" customHeight="1">
      <c r="A16" s="35"/>
      <c r="B16" s="125" t="s">
        <v>108</v>
      </c>
      <c r="C16" s="165">
        <v>1009.98</v>
      </c>
      <c r="D16" s="165">
        <v>993.10299999999995</v>
      </c>
      <c r="E16" s="165">
        <v>857.35400000000004</v>
      </c>
      <c r="F16" s="165">
        <v>1026.6120000000001</v>
      </c>
      <c r="G16" s="165">
        <v>2089.87</v>
      </c>
      <c r="H16" s="165">
        <v>2575.9</v>
      </c>
      <c r="I16" s="165">
        <v>2136.1610000000001</v>
      </c>
    </row>
    <row r="17" spans="1:9" ht="18.600000000000001" customHeight="1">
      <c r="A17" s="35"/>
      <c r="B17" s="125" t="s">
        <v>109</v>
      </c>
      <c r="C17" s="165" t="s">
        <v>89</v>
      </c>
      <c r="D17" s="165" t="s">
        <v>89</v>
      </c>
      <c r="E17" s="165" t="s">
        <v>89</v>
      </c>
      <c r="F17" s="165" t="s">
        <v>89</v>
      </c>
      <c r="G17" s="165" t="s">
        <v>89</v>
      </c>
      <c r="H17" s="165" t="s">
        <v>89</v>
      </c>
      <c r="I17" s="165" t="s">
        <v>89</v>
      </c>
    </row>
    <row r="18" spans="1:9" ht="18.600000000000001" customHeight="1">
      <c r="A18" s="35"/>
      <c r="B18" s="125" t="s">
        <v>110</v>
      </c>
      <c r="C18" s="165">
        <v>1696.817</v>
      </c>
      <c r="D18" s="165">
        <v>1653.4280000000001</v>
      </c>
      <c r="E18" s="165">
        <v>1277.0999999999999</v>
      </c>
      <c r="F18" s="165">
        <v>2637.4259499999998</v>
      </c>
      <c r="G18" s="165">
        <v>3623.9368763410998</v>
      </c>
      <c r="H18" s="165">
        <v>3750.3318660023001</v>
      </c>
      <c r="I18" s="165">
        <v>3540.8484021848999</v>
      </c>
    </row>
    <row r="19" spans="1:9" ht="18.600000000000001" customHeight="1">
      <c r="A19" s="35"/>
      <c r="B19" s="125" t="s">
        <v>111</v>
      </c>
      <c r="C19" s="165" t="s">
        <v>89</v>
      </c>
      <c r="D19" s="165" t="s">
        <v>89</v>
      </c>
      <c r="E19" s="165" t="s">
        <v>89</v>
      </c>
      <c r="F19" s="165" t="s">
        <v>89</v>
      </c>
      <c r="G19" s="165" t="s">
        <v>89</v>
      </c>
      <c r="H19" s="165" t="s">
        <v>89</v>
      </c>
      <c r="I19" s="165" t="s">
        <v>89</v>
      </c>
    </row>
    <row r="20" spans="1:9" ht="18.600000000000001" customHeight="1">
      <c r="A20" s="35"/>
      <c r="B20" s="186" t="s">
        <v>113</v>
      </c>
      <c r="C20" s="165">
        <f>750.74571007576+66.0549442209604</f>
        <v>816.80065429672038</v>
      </c>
      <c r="D20" s="165">
        <v>1410.5822110820081</v>
      </c>
      <c r="E20" s="187" t="s">
        <v>89</v>
      </c>
      <c r="F20" s="187" t="s">
        <v>89</v>
      </c>
      <c r="G20" s="187" t="s">
        <v>89</v>
      </c>
      <c r="H20" s="187" t="s">
        <v>89</v>
      </c>
      <c r="I20" s="187" t="s">
        <v>89</v>
      </c>
    </row>
    <row r="21" spans="1:9" ht="18.600000000000001" customHeight="1">
      <c r="A21" s="35"/>
      <c r="B21" s="298" t="s">
        <v>122</v>
      </c>
      <c r="C21" s="298"/>
      <c r="D21" s="298"/>
      <c r="E21" s="298"/>
      <c r="F21" s="298"/>
      <c r="G21" s="298"/>
      <c r="H21" s="298"/>
      <c r="I21" s="298"/>
    </row>
    <row r="22" spans="1:9" ht="19.5">
      <c r="A22" s="35"/>
      <c r="B22" s="299" t="s">
        <v>404</v>
      </c>
      <c r="C22" s="299"/>
      <c r="D22" s="299"/>
      <c r="E22" s="299"/>
      <c r="F22" s="299"/>
      <c r="G22" s="299"/>
      <c r="H22" s="299"/>
      <c r="I22" s="299"/>
    </row>
    <row r="23" spans="1:9" ht="18.75" customHeight="1">
      <c r="A23" s="35"/>
      <c r="B23" s="299" t="s">
        <v>123</v>
      </c>
      <c r="C23" s="299"/>
      <c r="D23" s="299"/>
      <c r="E23" s="299"/>
      <c r="F23" s="299"/>
      <c r="G23" s="299"/>
      <c r="H23" s="299"/>
      <c r="I23" s="299"/>
    </row>
    <row r="24" spans="1:9" ht="18.600000000000001" customHeight="1">
      <c r="A24" s="35"/>
      <c r="B24" s="35"/>
      <c r="C24" s="35"/>
      <c r="D24" s="35"/>
      <c r="E24" s="63"/>
      <c r="F24" s="38"/>
      <c r="G24" s="38"/>
      <c r="H24" s="52"/>
      <c r="I24" s="38"/>
    </row>
    <row r="25" spans="1:9" ht="18.600000000000001" customHeight="1">
      <c r="A25" s="35"/>
      <c r="B25" s="181" t="s">
        <v>481</v>
      </c>
      <c r="C25" s="154">
        <v>2025</v>
      </c>
      <c r="D25" s="154">
        <v>2024</v>
      </c>
      <c r="E25" s="154">
        <v>2023</v>
      </c>
      <c r="F25" s="154">
        <v>2022</v>
      </c>
      <c r="G25" s="154">
        <v>2021</v>
      </c>
      <c r="H25" s="154">
        <v>2020</v>
      </c>
      <c r="I25" s="185">
        <v>2019</v>
      </c>
    </row>
    <row r="26" spans="1:9" ht="18.600000000000001" customHeight="1">
      <c r="A26" s="35"/>
      <c r="B26" s="125" t="s">
        <v>103</v>
      </c>
      <c r="C26" s="188">
        <v>1.551856063225437</v>
      </c>
      <c r="D26" s="188">
        <v>2.1019123647229905</v>
      </c>
      <c r="E26" s="183">
        <v>1.5861675087590201</v>
      </c>
      <c r="F26" s="183">
        <v>1.9027325959021373</v>
      </c>
      <c r="G26" s="183">
        <v>2.3278184238232136</v>
      </c>
      <c r="H26" s="183">
        <v>2.1243636109860167</v>
      </c>
      <c r="I26" s="183">
        <v>2.4637409164619117</v>
      </c>
    </row>
    <row r="27" spans="1:9" ht="18.600000000000001" customHeight="1">
      <c r="A27" s="35"/>
      <c r="B27" s="125" t="s">
        <v>104</v>
      </c>
      <c r="C27" s="188">
        <v>2.0480563231880011</v>
      </c>
      <c r="D27" s="188">
        <v>3.0050577193364671</v>
      </c>
      <c r="E27" s="183">
        <v>2.3876977790850975</v>
      </c>
      <c r="F27" s="183">
        <v>2.7401560141108003</v>
      </c>
      <c r="G27" s="183">
        <v>3.4141339412599585</v>
      </c>
      <c r="H27" s="183">
        <v>2.9219487672511342</v>
      </c>
      <c r="I27" s="183">
        <v>3.1384660270510119</v>
      </c>
    </row>
    <row r="28" spans="1:9" ht="18.600000000000001" customHeight="1">
      <c r="A28" s="35"/>
      <c r="B28" s="125" t="s">
        <v>105</v>
      </c>
      <c r="C28" s="188">
        <v>2.0387099110958937</v>
      </c>
      <c r="D28" s="188">
        <v>2.5041492038891198</v>
      </c>
      <c r="E28" s="183">
        <v>2.4202052549830282</v>
      </c>
      <c r="F28" s="183">
        <v>2.5935860662274557</v>
      </c>
      <c r="G28" s="183">
        <v>2.1917291379595039</v>
      </c>
      <c r="H28" s="183">
        <v>2.3001495633175866</v>
      </c>
      <c r="I28" s="183">
        <v>3.3159341350676663</v>
      </c>
    </row>
    <row r="29" spans="1:9" ht="18.600000000000001" customHeight="1">
      <c r="A29" s="35"/>
      <c r="B29" s="125" t="s">
        <v>106</v>
      </c>
      <c r="C29" s="188">
        <v>1.6727969802992968</v>
      </c>
      <c r="D29" s="188">
        <v>2.0959530098496377</v>
      </c>
      <c r="E29" s="183">
        <v>1.2839270132500222</v>
      </c>
      <c r="F29" s="183">
        <v>1.467242724013671</v>
      </c>
      <c r="G29" s="183">
        <v>1.6980303921301934</v>
      </c>
      <c r="H29" s="183">
        <v>1.6037626998202714</v>
      </c>
      <c r="I29" s="183">
        <v>2.7320801659956291</v>
      </c>
    </row>
    <row r="30" spans="1:9" ht="18.600000000000001" customHeight="1">
      <c r="A30" s="35"/>
      <c r="B30" s="125" t="s">
        <v>107</v>
      </c>
      <c r="C30" s="188">
        <v>2.3857153676981189</v>
      </c>
      <c r="D30" s="188">
        <v>1.8951275277087773</v>
      </c>
      <c r="E30" s="183">
        <v>1.824861967413294</v>
      </c>
      <c r="F30" s="183">
        <v>2.0620126225441169</v>
      </c>
      <c r="G30" s="183">
        <v>1.8051532921585138</v>
      </c>
      <c r="H30" s="183">
        <v>1.3655687239417378</v>
      </c>
      <c r="I30" s="183">
        <v>1.7453774687421557</v>
      </c>
    </row>
    <row r="31" spans="1:9" ht="18.600000000000001" customHeight="1">
      <c r="A31" s="35"/>
      <c r="B31" s="125" t="s">
        <v>108</v>
      </c>
      <c r="C31" s="188">
        <v>0.7550081904599093</v>
      </c>
      <c r="D31" s="188">
        <v>0.7365557590129943</v>
      </c>
      <c r="E31" s="183">
        <v>0.62155621217343071</v>
      </c>
      <c r="F31" s="183">
        <v>0.75544199711974591</v>
      </c>
      <c r="G31" s="183">
        <v>1.4772431149042642</v>
      </c>
      <c r="H31" s="183">
        <v>1.8126494007205551</v>
      </c>
      <c r="I31" s="183">
        <v>1.4977130498267084</v>
      </c>
    </row>
    <row r="32" spans="1:9" ht="18.600000000000001" customHeight="1">
      <c r="A32" s="35"/>
      <c r="B32" s="125" t="s">
        <v>109</v>
      </c>
      <c r="C32" s="188" t="s">
        <v>89</v>
      </c>
      <c r="D32" s="188" t="s">
        <v>89</v>
      </c>
      <c r="E32" s="183" t="s">
        <v>89</v>
      </c>
      <c r="F32" s="183" t="s">
        <v>89</v>
      </c>
      <c r="G32" s="183" t="s">
        <v>89</v>
      </c>
      <c r="H32" s="189" t="s">
        <v>89</v>
      </c>
      <c r="I32" s="189" t="s">
        <v>89</v>
      </c>
    </row>
    <row r="33" spans="1:9" ht="18.600000000000001" customHeight="1">
      <c r="A33" s="35"/>
      <c r="B33" s="125" t="s">
        <v>110</v>
      </c>
      <c r="C33" s="188">
        <v>0.37671522434997357</v>
      </c>
      <c r="D33" s="188">
        <v>0.37531140358583309</v>
      </c>
      <c r="E33" s="183">
        <v>0.30659400928125657</v>
      </c>
      <c r="F33" s="183">
        <v>0.64730982117915259</v>
      </c>
      <c r="G33" s="183">
        <v>0.93</v>
      </c>
      <c r="H33" s="183">
        <v>1.0007974924405774</v>
      </c>
      <c r="I33" s="183">
        <v>1.1194499869082226</v>
      </c>
    </row>
    <row r="34" spans="1:9" ht="18.600000000000001" customHeight="1">
      <c r="A34" s="35"/>
      <c r="B34" s="125" t="s">
        <v>111</v>
      </c>
      <c r="C34" s="188" t="s">
        <v>89</v>
      </c>
      <c r="D34" s="188" t="s">
        <v>89</v>
      </c>
      <c r="E34" s="183" t="s">
        <v>89</v>
      </c>
      <c r="F34" s="183" t="s">
        <v>89</v>
      </c>
      <c r="G34" s="183" t="s">
        <v>89</v>
      </c>
      <c r="H34" s="189" t="s">
        <v>89</v>
      </c>
      <c r="I34" s="189" t="s">
        <v>89</v>
      </c>
    </row>
    <row r="35" spans="1:9" ht="18.600000000000001" customHeight="1">
      <c r="A35" s="35"/>
      <c r="B35" s="301" t="s">
        <v>124</v>
      </c>
      <c r="C35" s="301"/>
      <c r="D35" s="301"/>
      <c r="E35" s="301"/>
      <c r="F35" s="301"/>
      <c r="G35" s="301"/>
      <c r="H35" s="301"/>
      <c r="I35" s="301"/>
    </row>
    <row r="36" spans="1:9" ht="18.600000000000001" customHeight="1">
      <c r="A36" s="35"/>
      <c r="B36" s="302" t="s">
        <v>125</v>
      </c>
      <c r="C36" s="302"/>
      <c r="D36" s="302"/>
      <c r="E36" s="302"/>
      <c r="F36" s="302"/>
      <c r="G36" s="302"/>
      <c r="H36" s="302"/>
      <c r="I36" s="302"/>
    </row>
    <row r="37" spans="1:9" ht="18.600000000000001" customHeight="1">
      <c r="A37" s="35"/>
      <c r="B37" s="35"/>
      <c r="C37" s="35"/>
      <c r="D37" s="35"/>
      <c r="E37" s="35"/>
      <c r="F37" s="38"/>
      <c r="G37" s="38"/>
      <c r="H37" s="53"/>
      <c r="I37" s="38"/>
    </row>
    <row r="38" spans="1:9" ht="18.600000000000001" customHeight="1">
      <c r="A38" s="35"/>
      <c r="B38" s="181" t="s">
        <v>366</v>
      </c>
      <c r="C38" s="154">
        <v>2025</v>
      </c>
      <c r="D38" s="154">
        <v>2024</v>
      </c>
      <c r="E38" s="154">
        <v>2023</v>
      </c>
      <c r="F38" s="154">
        <v>2022</v>
      </c>
      <c r="G38" s="154">
        <v>2021</v>
      </c>
      <c r="H38" s="154">
        <v>2020</v>
      </c>
      <c r="I38" s="185">
        <v>2019</v>
      </c>
    </row>
    <row r="39" spans="1:9" ht="18.600000000000001" customHeight="1">
      <c r="A39" s="35"/>
      <c r="B39" s="125" t="s">
        <v>103</v>
      </c>
      <c r="C39" s="188">
        <v>78.482167074390475</v>
      </c>
      <c r="D39" s="188">
        <v>90.644860737823223</v>
      </c>
      <c r="E39" s="183">
        <v>73.126592660129205</v>
      </c>
      <c r="F39" s="183">
        <v>87.859638733670295</v>
      </c>
      <c r="G39" s="183">
        <v>100.30230672388372</v>
      </c>
      <c r="H39" s="183">
        <v>88.38799360284159</v>
      </c>
      <c r="I39" s="183">
        <v>94.78</v>
      </c>
    </row>
    <row r="40" spans="1:9" ht="18.600000000000001" customHeight="1">
      <c r="A40" s="35"/>
      <c r="B40" s="125" t="s">
        <v>104</v>
      </c>
      <c r="C40" s="188">
        <v>84.84142159346689</v>
      </c>
      <c r="D40" s="188">
        <v>97.859518448716059</v>
      </c>
      <c r="E40" s="183">
        <v>88.38276973771795</v>
      </c>
      <c r="F40" s="183">
        <v>112.01575325201638</v>
      </c>
      <c r="G40" s="183">
        <v>129.21211640840355</v>
      </c>
      <c r="H40" s="183">
        <v>109.55855851223612</v>
      </c>
      <c r="I40" s="183">
        <v>109.01767101535651</v>
      </c>
    </row>
    <row r="41" spans="1:9" ht="18.600000000000001" customHeight="1">
      <c r="A41" s="35"/>
      <c r="B41" s="125" t="s">
        <v>105</v>
      </c>
      <c r="C41" s="188">
        <v>76.394949535586221</v>
      </c>
      <c r="D41" s="188">
        <v>82.326852646149533</v>
      </c>
      <c r="E41" s="183">
        <v>76.837095008166159</v>
      </c>
      <c r="F41" s="183">
        <v>81.410940870689757</v>
      </c>
      <c r="G41" s="183">
        <v>72.139442907609848</v>
      </c>
      <c r="H41" s="183">
        <v>65.951194689722229</v>
      </c>
      <c r="I41" s="183">
        <v>88.724811666587925</v>
      </c>
    </row>
    <row r="42" spans="1:9" ht="18.600000000000001" customHeight="1">
      <c r="A42" s="35"/>
      <c r="B42" s="125" t="s">
        <v>106</v>
      </c>
      <c r="C42" s="188">
        <v>83.612690701695456</v>
      </c>
      <c r="D42" s="188">
        <v>98.678907208463031</v>
      </c>
      <c r="E42" s="183">
        <v>54.718068773954357</v>
      </c>
      <c r="F42" s="183">
        <v>61.959870972911531</v>
      </c>
      <c r="G42" s="183">
        <v>66.575791181623529</v>
      </c>
      <c r="H42" s="183">
        <v>63.573200454928454</v>
      </c>
      <c r="I42" s="183">
        <v>95.962037324802651</v>
      </c>
    </row>
    <row r="43" spans="1:9" ht="18.600000000000001" customHeight="1">
      <c r="A43" s="35"/>
      <c r="B43" s="125" t="s">
        <v>107</v>
      </c>
      <c r="C43" s="188">
        <v>74.835213108570272</v>
      </c>
      <c r="D43" s="188">
        <v>78.709698180675957</v>
      </c>
      <c r="E43" s="183">
        <v>80.573404833950519</v>
      </c>
      <c r="F43" s="183">
        <v>82.905898707496021</v>
      </c>
      <c r="G43" s="183">
        <v>65.403242537330527</v>
      </c>
      <c r="H43" s="183">
        <v>43.947542047185166</v>
      </c>
      <c r="I43" s="183">
        <v>56.872223826627163</v>
      </c>
    </row>
    <row r="44" spans="1:9" ht="18.600000000000001" customHeight="1">
      <c r="A44" s="35"/>
      <c r="B44" s="125" t="s">
        <v>108</v>
      </c>
      <c r="C44" s="188">
        <v>41.031634026539805</v>
      </c>
      <c r="D44" s="188">
        <v>41.956189269117026</v>
      </c>
      <c r="E44" s="183">
        <v>35.815367597175396</v>
      </c>
      <c r="F44" s="183">
        <v>39.1827129692577</v>
      </c>
      <c r="G44" s="183">
        <v>77.788464430751119</v>
      </c>
      <c r="H44" s="183">
        <v>92.872514905788066</v>
      </c>
      <c r="I44" s="183">
        <v>71.536724775828304</v>
      </c>
    </row>
    <row r="45" spans="1:9" ht="18.600000000000001" customHeight="1">
      <c r="A45" s="35"/>
      <c r="B45" s="125" t="s">
        <v>109</v>
      </c>
      <c r="C45" s="188" t="s">
        <v>89</v>
      </c>
      <c r="D45" s="188" t="s">
        <v>89</v>
      </c>
      <c r="E45" s="183" t="s">
        <v>89</v>
      </c>
      <c r="F45" s="183" t="s">
        <v>89</v>
      </c>
      <c r="G45" s="183" t="s">
        <v>89</v>
      </c>
      <c r="H45" s="189" t="s">
        <v>89</v>
      </c>
      <c r="I45" s="189" t="s">
        <v>89</v>
      </c>
    </row>
    <row r="46" spans="1:9" ht="18.600000000000001" customHeight="1">
      <c r="A46" s="35"/>
      <c r="B46" s="125" t="s">
        <v>110</v>
      </c>
      <c r="C46" s="188">
        <v>43.570288483364465</v>
      </c>
      <c r="D46" s="188">
        <v>41.81130357820205</v>
      </c>
      <c r="E46" s="183">
        <v>32.294853963838662</v>
      </c>
      <c r="F46" s="183">
        <v>52.589292482882215</v>
      </c>
      <c r="G46" s="183">
        <v>64.86575113938504</v>
      </c>
      <c r="H46" s="183">
        <v>69.87296155767369</v>
      </c>
      <c r="I46" s="183">
        <v>83.162808176578224</v>
      </c>
    </row>
    <row r="47" spans="1:9" ht="18.600000000000001" customHeight="1">
      <c r="A47" s="35"/>
      <c r="B47" s="125" t="s">
        <v>111</v>
      </c>
      <c r="C47" s="188" t="s">
        <v>89</v>
      </c>
      <c r="D47" s="188" t="s">
        <v>89</v>
      </c>
      <c r="E47" s="183" t="s">
        <v>89</v>
      </c>
      <c r="F47" s="183" t="s">
        <v>89</v>
      </c>
      <c r="G47" s="183" t="s">
        <v>89</v>
      </c>
      <c r="H47" s="189" t="s">
        <v>89</v>
      </c>
      <c r="I47" s="189" t="s">
        <v>89</v>
      </c>
    </row>
    <row r="48" spans="1:9" ht="18.600000000000001" customHeight="1">
      <c r="A48" s="35"/>
      <c r="B48" s="301" t="s">
        <v>124</v>
      </c>
      <c r="C48" s="301"/>
      <c r="D48" s="301"/>
      <c r="E48" s="301"/>
      <c r="F48" s="301"/>
      <c r="G48" s="301"/>
      <c r="H48" s="301"/>
      <c r="I48" s="301"/>
    </row>
    <row r="49" spans="1:9" ht="13.5" customHeight="1">
      <c r="A49" s="35"/>
      <c r="B49" s="35"/>
      <c r="C49" s="35"/>
      <c r="D49" s="35"/>
      <c r="E49" s="35"/>
      <c r="F49" s="38"/>
      <c r="G49" s="38"/>
      <c r="H49" s="38"/>
      <c r="I49" s="38"/>
    </row>
    <row r="50" spans="1:9" ht="13.5" customHeight="1">
      <c r="A50" s="35"/>
      <c r="B50" s="35"/>
      <c r="D50" s="1"/>
      <c r="E50" s="1"/>
    </row>
  </sheetData>
  <sheetProtection algorithmName="SHA-512" hashValue="PunM0Ae+KiVbuazFonXHUgABFfwyH5dep1gAavWIcr45amQPL2eszUh3KDhRtQ45zxDg8TZbNyFjrIi9a5+CNw==" saltValue="wSwZR2HSvLf+YFDkYRYMLA==" spinCount="100000" sheet="1" objects="1" scenarios="1"/>
  <mergeCells count="9">
    <mergeCell ref="B48:I48"/>
    <mergeCell ref="B36:I36"/>
    <mergeCell ref="B4:I4"/>
    <mergeCell ref="B6:I6"/>
    <mergeCell ref="B23:I23"/>
    <mergeCell ref="B22:I22"/>
    <mergeCell ref="B8:I8"/>
    <mergeCell ref="B21:I21"/>
    <mergeCell ref="B35:I35"/>
  </mergeCells>
  <pageMargins left="0.7" right="0.7" top="0.75" bottom="0.75" header="0.3" footer="0.3"/>
  <pageSetup scale="4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theme="5"/>
    <pageSetUpPr fitToPage="1"/>
  </sheetPr>
  <dimension ref="A1:J58"/>
  <sheetViews>
    <sheetView showGridLines="0" workbookViewId="0"/>
  </sheetViews>
  <sheetFormatPr defaultColWidth="9.42578125" defaultRowHeight="14.25"/>
  <cols>
    <col min="1" max="1" width="4.42578125" style="1" customWidth="1"/>
    <col min="2" max="2" width="50.5703125" style="1" customWidth="1"/>
    <col min="3" max="3" width="20.5703125" style="1" customWidth="1"/>
    <col min="4" max="9" width="20.5703125" style="15" customWidth="1"/>
    <col min="10" max="10" width="9.42578125" style="1" customWidth="1"/>
    <col min="11" max="16384" width="9.42578125" style="1"/>
  </cols>
  <sheetData>
    <row r="1" spans="1:10" ht="14.45" customHeight="1"/>
    <row r="2" spans="1:10" ht="14.45" customHeight="1"/>
    <row r="3" spans="1:10" ht="14.45" customHeight="1"/>
    <row r="4" spans="1:10" s="4" customFormat="1" ht="33.75">
      <c r="B4" s="274" t="s">
        <v>126</v>
      </c>
      <c r="C4" s="274"/>
      <c r="D4" s="274"/>
      <c r="E4" s="274"/>
      <c r="F4" s="274"/>
      <c r="G4" s="274"/>
      <c r="H4" s="274"/>
      <c r="I4" s="274"/>
      <c r="J4" s="19"/>
    </row>
    <row r="5" spans="1:10" ht="18.600000000000001" customHeight="1">
      <c r="A5" s="35"/>
      <c r="B5" s="35"/>
      <c r="C5" s="35"/>
      <c r="D5" s="38"/>
      <c r="E5" s="38"/>
      <c r="F5" s="38"/>
      <c r="G5" s="38"/>
      <c r="H5" s="38"/>
      <c r="I5" s="38"/>
      <c r="J5" s="35"/>
    </row>
    <row r="6" spans="1:10" ht="18.75" customHeight="1">
      <c r="A6" s="35"/>
      <c r="B6" s="272" t="s">
        <v>127</v>
      </c>
      <c r="C6" s="272"/>
      <c r="D6" s="272"/>
      <c r="E6" s="272"/>
      <c r="F6" s="272"/>
      <c r="G6" s="272"/>
      <c r="H6" s="272"/>
      <c r="I6" s="272"/>
      <c r="J6" s="35"/>
    </row>
    <row r="7" spans="1:10" ht="19.5">
      <c r="A7" s="35"/>
      <c r="B7" s="36"/>
      <c r="C7" s="36"/>
      <c r="D7" s="36"/>
      <c r="E7" s="36"/>
      <c r="F7" s="36"/>
      <c r="G7" s="36"/>
      <c r="H7" s="36"/>
      <c r="I7" s="36"/>
      <c r="J7" s="35"/>
    </row>
    <row r="8" spans="1:10" ht="18.600000000000001" customHeight="1">
      <c r="A8" s="35"/>
      <c r="B8" s="304" t="s">
        <v>394</v>
      </c>
      <c r="C8" s="304"/>
      <c r="D8" s="304"/>
      <c r="E8" s="304"/>
      <c r="F8" s="304"/>
      <c r="G8" s="304"/>
      <c r="H8" s="304"/>
      <c r="I8" s="304"/>
      <c r="J8" s="104"/>
    </row>
    <row r="9" spans="1:10" ht="18.600000000000001" customHeight="1">
      <c r="A9" s="35"/>
      <c r="B9" s="35"/>
      <c r="C9" s="35"/>
      <c r="D9" s="38"/>
      <c r="E9" s="38"/>
      <c r="F9" s="38"/>
      <c r="G9" s="38"/>
      <c r="H9" s="38"/>
      <c r="I9" s="38"/>
      <c r="J9" s="35"/>
    </row>
    <row r="10" spans="1:10" ht="18.600000000000001" customHeight="1">
      <c r="A10" s="35"/>
      <c r="B10" s="181" t="s">
        <v>405</v>
      </c>
      <c r="C10" s="154">
        <v>2025</v>
      </c>
      <c r="D10" s="154">
        <v>2024</v>
      </c>
      <c r="E10" s="154">
        <v>2023</v>
      </c>
      <c r="F10" s="154">
        <v>2022</v>
      </c>
      <c r="G10" s="154">
        <v>2021</v>
      </c>
      <c r="H10" s="154">
        <v>2020</v>
      </c>
      <c r="I10" s="154">
        <v>2019</v>
      </c>
      <c r="J10" s="35"/>
    </row>
    <row r="11" spans="1:10" ht="18.600000000000001" customHeight="1">
      <c r="A11" s="35"/>
      <c r="B11" s="125" t="s">
        <v>103</v>
      </c>
      <c r="C11" s="190">
        <f>SUM(C12:C19)</f>
        <v>9540.2695958313907</v>
      </c>
      <c r="D11" s="190">
        <v>10763.994703648674</v>
      </c>
      <c r="E11" s="190">
        <v>12943.5236</v>
      </c>
      <c r="F11" s="190">
        <v>12671.154469999999</v>
      </c>
      <c r="G11" s="190">
        <v>10852</v>
      </c>
      <c r="H11" s="190">
        <v>16458</v>
      </c>
      <c r="I11" s="190">
        <v>21726</v>
      </c>
      <c r="J11" s="35"/>
    </row>
    <row r="12" spans="1:10" ht="18.600000000000001" customHeight="1">
      <c r="A12" s="35"/>
      <c r="B12" s="125" t="s">
        <v>104</v>
      </c>
      <c r="C12" s="190">
        <v>7173.9263246206274</v>
      </c>
      <c r="D12" s="190">
        <f>8608415.13627703/1000</f>
        <v>8608.4151362770299</v>
      </c>
      <c r="E12" s="190">
        <v>9682.3619999999992</v>
      </c>
      <c r="F12" s="190">
        <v>10255</v>
      </c>
      <c r="G12" s="190">
        <v>9247</v>
      </c>
      <c r="H12" s="190">
        <v>12568</v>
      </c>
      <c r="I12" s="190">
        <v>15348</v>
      </c>
      <c r="J12" s="35"/>
    </row>
    <row r="13" spans="1:10" ht="18.600000000000001" customHeight="1">
      <c r="A13" s="35"/>
      <c r="B13" s="125" t="s">
        <v>105</v>
      </c>
      <c r="C13" s="190">
        <v>788.56299999999999</v>
      </c>
      <c r="D13" s="190">
        <v>707.74</v>
      </c>
      <c r="E13" s="190">
        <v>620.50099999999998</v>
      </c>
      <c r="F13" s="190">
        <v>520.86099999999999</v>
      </c>
      <c r="G13" s="190">
        <v>402.93599999999998</v>
      </c>
      <c r="H13" s="190">
        <v>810.84199999999998</v>
      </c>
      <c r="I13" s="190">
        <v>1281.5419999999999</v>
      </c>
      <c r="J13" s="35"/>
    </row>
    <row r="14" spans="1:10" ht="18.600000000000001" customHeight="1">
      <c r="A14" s="35"/>
      <c r="B14" s="125" t="s">
        <v>106</v>
      </c>
      <c r="C14" s="190">
        <v>795.95100000000002</v>
      </c>
      <c r="D14" s="190">
        <v>692.85</v>
      </c>
      <c r="E14" s="190">
        <v>558.32299999999998</v>
      </c>
      <c r="F14" s="190">
        <v>477.88299999999998</v>
      </c>
      <c r="G14" s="190">
        <v>471.75299999999999</v>
      </c>
      <c r="H14" s="190">
        <v>871.62699999999995</v>
      </c>
      <c r="I14" s="190">
        <v>1400.58</v>
      </c>
      <c r="J14" s="35"/>
    </row>
    <row r="15" spans="1:10" ht="18.600000000000001" customHeight="1">
      <c r="A15" s="35"/>
      <c r="B15" s="125" t="s">
        <v>107</v>
      </c>
      <c r="C15" s="190">
        <v>145.10900000000001</v>
      </c>
      <c r="D15" s="190">
        <v>138.261</v>
      </c>
      <c r="E15" s="190">
        <v>115.98819999999999</v>
      </c>
      <c r="F15" s="190">
        <v>80.142499999999998</v>
      </c>
      <c r="G15" s="190">
        <v>48.550199999999997</v>
      </c>
      <c r="H15" s="190">
        <v>169.15979999999999</v>
      </c>
      <c r="I15" s="190">
        <v>401.63850000000002</v>
      </c>
      <c r="J15" s="35"/>
    </row>
    <row r="16" spans="1:10" ht="18.600000000000001" customHeight="1">
      <c r="A16" s="35"/>
      <c r="B16" s="125" t="s">
        <v>108</v>
      </c>
      <c r="C16" s="190">
        <v>584.47880000000009</v>
      </c>
      <c r="D16" s="190">
        <v>567.59199999999998</v>
      </c>
      <c r="E16" s="190">
        <v>498.03040000000004</v>
      </c>
      <c r="F16" s="190">
        <v>410.20959999999997</v>
      </c>
      <c r="G16" s="190">
        <v>177.15520000000001</v>
      </c>
      <c r="H16" s="190">
        <v>650.21540000000005</v>
      </c>
      <c r="I16" s="190">
        <v>960.68</v>
      </c>
      <c r="J16" s="35"/>
    </row>
    <row r="17" spans="1:10" ht="18.600000000000001" customHeight="1">
      <c r="A17" s="35"/>
      <c r="B17" s="125" t="s">
        <v>109</v>
      </c>
      <c r="C17" s="190"/>
      <c r="D17" s="190" t="s">
        <v>89</v>
      </c>
      <c r="E17" s="190" t="s">
        <v>89</v>
      </c>
      <c r="F17" s="190" t="s">
        <v>89</v>
      </c>
      <c r="G17" s="190" t="s">
        <v>89</v>
      </c>
      <c r="H17" s="190">
        <v>12.28</v>
      </c>
      <c r="I17" s="190" t="s">
        <v>89</v>
      </c>
      <c r="J17" s="35"/>
    </row>
    <row r="18" spans="1:10" ht="18.600000000000001" customHeight="1">
      <c r="A18" s="35"/>
      <c r="B18" s="125" t="s">
        <v>110</v>
      </c>
      <c r="C18" s="190">
        <v>52.241471210762327</v>
      </c>
      <c r="D18" s="190">
        <v>67.809374609070758</v>
      </c>
      <c r="E18" s="190">
        <v>82.841999999999999</v>
      </c>
      <c r="F18" s="190">
        <v>138.83036999999999</v>
      </c>
      <c r="G18" s="190">
        <v>172.4913</v>
      </c>
      <c r="H18" s="190">
        <v>308.59399999999999</v>
      </c>
      <c r="I18" s="190">
        <v>479.42700000000002</v>
      </c>
      <c r="J18" s="35"/>
    </row>
    <row r="19" spans="1:10" ht="18.600000000000001" customHeight="1">
      <c r="A19" s="35"/>
      <c r="B19" s="125" t="s">
        <v>111</v>
      </c>
      <c r="C19" s="190"/>
      <c r="D19" s="190" t="s">
        <v>89</v>
      </c>
      <c r="E19" s="190">
        <v>1385.4770000000001</v>
      </c>
      <c r="F19" s="190">
        <v>787.80700000000002</v>
      </c>
      <c r="G19" s="190">
        <v>332.90199999999999</v>
      </c>
      <c r="H19" s="190">
        <v>1068.0989999999999</v>
      </c>
      <c r="I19" s="190">
        <v>1853.91</v>
      </c>
      <c r="J19" s="35"/>
    </row>
    <row r="20" spans="1:10" ht="38.1" customHeight="1">
      <c r="A20" s="35"/>
      <c r="B20" s="288" t="s">
        <v>406</v>
      </c>
      <c r="C20" s="288"/>
      <c r="D20" s="288"/>
      <c r="E20" s="288"/>
      <c r="F20" s="288"/>
      <c r="G20" s="288"/>
      <c r="H20" s="288"/>
      <c r="I20" s="288"/>
      <c r="J20" s="35"/>
    </row>
    <row r="21" spans="1:10" ht="18.600000000000001" customHeight="1">
      <c r="A21" s="35"/>
      <c r="B21" s="290" t="s">
        <v>369</v>
      </c>
      <c r="C21" s="290"/>
      <c r="D21" s="290"/>
      <c r="E21" s="290"/>
      <c r="F21" s="290"/>
      <c r="G21" s="290"/>
      <c r="H21" s="290"/>
      <c r="I21" s="290"/>
      <c r="J21" s="35"/>
    </row>
    <row r="22" spans="1:10" ht="19.5">
      <c r="A22" s="35"/>
      <c r="B22" s="35"/>
      <c r="C22" s="35"/>
      <c r="D22" s="38"/>
      <c r="E22" s="38"/>
      <c r="F22" s="38"/>
      <c r="G22" s="38"/>
      <c r="H22" s="38"/>
      <c r="I22" s="38"/>
      <c r="J22" s="35"/>
    </row>
    <row r="23" spans="1:10" ht="20.25">
      <c r="B23" s="181" t="s">
        <v>370</v>
      </c>
      <c r="C23" s="185">
        <v>2025</v>
      </c>
      <c r="D23" s="185">
        <v>2024</v>
      </c>
      <c r="E23" s="185">
        <v>2023</v>
      </c>
      <c r="F23" s="185">
        <v>2022</v>
      </c>
      <c r="G23" s="185">
        <v>2021</v>
      </c>
      <c r="H23" s="185">
        <v>2020</v>
      </c>
      <c r="I23" s="185">
        <v>2019</v>
      </c>
    </row>
    <row r="24" spans="1:10" ht="19.5">
      <c r="B24" s="125" t="s">
        <v>103</v>
      </c>
      <c r="C24" s="190">
        <v>953.18141715681315</v>
      </c>
      <c r="D24" s="190">
        <v>552</v>
      </c>
      <c r="E24" s="190">
        <v>633.23563541036731</v>
      </c>
      <c r="F24" s="190">
        <v>592.05720655239998</v>
      </c>
      <c r="G24" s="190">
        <v>496.53507552279297</v>
      </c>
      <c r="H24" s="190">
        <v>749.03164462588438</v>
      </c>
      <c r="I24" s="190">
        <v>1046.1821391941978</v>
      </c>
    </row>
    <row r="25" spans="1:10" ht="19.5">
      <c r="B25" s="125" t="s">
        <v>104</v>
      </c>
      <c r="C25" s="190">
        <v>4493.0817222564729</v>
      </c>
      <c r="D25" s="190">
        <v>877</v>
      </c>
      <c r="E25" s="190">
        <v>990.13851701873523</v>
      </c>
      <c r="F25" s="190">
        <v>984.43387298877394</v>
      </c>
      <c r="G25" s="190">
        <v>855.94651882836763</v>
      </c>
      <c r="H25" s="190">
        <v>1140.4544539878123</v>
      </c>
      <c r="I25" s="190">
        <v>1443.7641610309861</v>
      </c>
    </row>
    <row r="26" spans="1:10" ht="19.5">
      <c r="B26" s="125" t="s">
        <v>105</v>
      </c>
      <c r="C26" s="190">
        <v>551.621771928165</v>
      </c>
      <c r="D26" s="190">
        <v>463</v>
      </c>
      <c r="E26" s="190">
        <v>402.22454817752862</v>
      </c>
      <c r="F26" s="190">
        <v>324.23836355000299</v>
      </c>
      <c r="G26" s="190">
        <v>233.95906517636811</v>
      </c>
      <c r="H26" s="190">
        <v>446.52548909339316</v>
      </c>
      <c r="I26" s="190">
        <v>682.37201557594858</v>
      </c>
    </row>
    <row r="27" spans="1:10" ht="19.5">
      <c r="B27" s="125" t="s">
        <v>106</v>
      </c>
      <c r="C27" s="190">
        <v>1252.2731661521466</v>
      </c>
      <c r="D27" s="190">
        <v>481</v>
      </c>
      <c r="E27" s="190">
        <v>386.25815601836734</v>
      </c>
      <c r="F27" s="190">
        <v>331.92549757145002</v>
      </c>
      <c r="G27" s="190">
        <v>323.61721831589779</v>
      </c>
      <c r="H27" s="190">
        <v>581.56095343512482</v>
      </c>
      <c r="I27" s="190">
        <v>965.06626901006791</v>
      </c>
    </row>
    <row r="28" spans="1:10" ht="19.5">
      <c r="B28" s="125" t="s">
        <v>107</v>
      </c>
      <c r="C28" s="190">
        <v>108.47589408646407</v>
      </c>
      <c r="D28" s="190">
        <v>149</v>
      </c>
      <c r="E28" s="190">
        <v>111.12092099585354</v>
      </c>
      <c r="F28" s="190">
        <v>70.314221403355106</v>
      </c>
      <c r="G28" s="190">
        <v>43.146145301044207</v>
      </c>
      <c r="H28" s="190">
        <v>146.9068901618146</v>
      </c>
      <c r="I28" s="190">
        <v>363.09056716069682</v>
      </c>
    </row>
    <row r="29" spans="1:10" ht="19.5">
      <c r="B29" s="125" t="s">
        <v>108</v>
      </c>
      <c r="C29" s="190">
        <v>13393.189734188818</v>
      </c>
      <c r="D29" s="190">
        <v>421</v>
      </c>
      <c r="E29" s="190">
        <v>361.05726336054721</v>
      </c>
      <c r="F29" s="190">
        <v>301.66071262583</v>
      </c>
      <c r="G29" s="190">
        <v>125.22014490192615</v>
      </c>
      <c r="H29" s="190">
        <v>457.55369197145666</v>
      </c>
      <c r="I29" s="190">
        <v>673.5554917010104</v>
      </c>
    </row>
    <row r="30" spans="1:10" ht="19.5">
      <c r="B30" s="125" t="s">
        <v>109</v>
      </c>
      <c r="C30" s="190" t="s">
        <v>89</v>
      </c>
      <c r="D30" s="190" t="s">
        <v>89</v>
      </c>
      <c r="E30" s="190" t="s">
        <v>89</v>
      </c>
      <c r="F30" s="190" t="s">
        <v>89</v>
      </c>
      <c r="G30" s="190" t="s">
        <v>89</v>
      </c>
      <c r="H30" s="190">
        <v>248.84725267424091</v>
      </c>
      <c r="I30" s="190" t="s">
        <v>89</v>
      </c>
    </row>
    <row r="31" spans="1:10" ht="19.5">
      <c r="B31" s="125" t="s">
        <v>110</v>
      </c>
      <c r="C31" s="190">
        <v>11.598279335682642</v>
      </c>
      <c r="D31" s="190">
        <v>15</v>
      </c>
      <c r="E31" s="190">
        <v>19.887918657018133</v>
      </c>
      <c r="F31" s="190">
        <v>34.121116005702703</v>
      </c>
      <c r="G31" s="190">
        <v>44.459385269669433</v>
      </c>
      <c r="H31" s="190">
        <v>82.350072584754543</v>
      </c>
      <c r="I31" s="190">
        <v>151.57230355930463</v>
      </c>
    </row>
    <row r="32" spans="1:10" ht="19.5">
      <c r="B32" s="125" t="s">
        <v>111</v>
      </c>
      <c r="C32" s="190" t="s">
        <v>89</v>
      </c>
      <c r="D32" s="190" t="s">
        <v>89</v>
      </c>
      <c r="E32" s="190">
        <v>996.64203751367904</v>
      </c>
      <c r="F32" s="190">
        <v>573.66242981078187</v>
      </c>
      <c r="G32" s="190">
        <v>236.56208918102683</v>
      </c>
      <c r="H32" s="190">
        <v>841.54062781195785</v>
      </c>
      <c r="I32" s="190">
        <v>1756.2846330936</v>
      </c>
    </row>
    <row r="33" spans="2:9" ht="18.600000000000001" customHeight="1">
      <c r="B33" s="290" t="s">
        <v>371</v>
      </c>
      <c r="C33" s="290"/>
      <c r="D33" s="290"/>
      <c r="E33" s="290"/>
      <c r="F33" s="290"/>
      <c r="G33" s="290"/>
      <c r="H33" s="290"/>
      <c r="I33" s="290"/>
    </row>
    <row r="34" spans="2:9" ht="19.5">
      <c r="B34" s="35"/>
      <c r="C34" s="35"/>
      <c r="D34" s="38"/>
      <c r="E34" s="38"/>
      <c r="F34" s="38"/>
      <c r="G34" s="38"/>
      <c r="H34" s="38"/>
      <c r="I34" s="38"/>
    </row>
    <row r="35" spans="2:9" ht="20.25">
      <c r="B35" s="181" t="s">
        <v>372</v>
      </c>
      <c r="C35" s="154">
        <v>2025</v>
      </c>
      <c r="D35" s="154">
        <v>2024</v>
      </c>
      <c r="E35" s="154">
        <v>2023</v>
      </c>
      <c r="F35" s="154">
        <v>2022</v>
      </c>
      <c r="G35" s="154">
        <v>2021</v>
      </c>
      <c r="H35" s="154">
        <v>2020</v>
      </c>
      <c r="I35" s="154">
        <v>2019</v>
      </c>
    </row>
    <row r="36" spans="2:9" ht="19.5">
      <c r="B36" s="125" t="s">
        <v>103</v>
      </c>
      <c r="C36" s="165">
        <f>C37</f>
        <v>37.939686170352971</v>
      </c>
      <c r="D36" s="165">
        <v>65</v>
      </c>
      <c r="E36" s="165">
        <v>59.94</v>
      </c>
      <c r="F36" s="190">
        <v>53.103999999999999</v>
      </c>
      <c r="G36" s="190">
        <v>36.152000000000001</v>
      </c>
      <c r="H36" s="190">
        <v>41.756500000000003</v>
      </c>
      <c r="I36" s="190">
        <v>28.905999999999999</v>
      </c>
    </row>
    <row r="37" spans="2:9" ht="19.5">
      <c r="B37" s="125" t="s">
        <v>104</v>
      </c>
      <c r="C37" s="165">
        <v>37.939686170352971</v>
      </c>
      <c r="D37" s="165">
        <f>64932.8072374333/1000</f>
        <v>64.932807237433295</v>
      </c>
      <c r="E37" s="165">
        <v>59.94</v>
      </c>
      <c r="F37" s="190">
        <v>53.103999999999999</v>
      </c>
      <c r="G37" s="190">
        <v>36.152000000000001</v>
      </c>
      <c r="H37" s="190">
        <v>41.756500000000003</v>
      </c>
      <c r="I37" s="190">
        <v>28.905999999999999</v>
      </c>
    </row>
    <row r="38" spans="2:9" ht="19.5">
      <c r="B38" s="125" t="s">
        <v>105</v>
      </c>
      <c r="C38" s="125"/>
      <c r="D38" s="134" t="s">
        <v>89</v>
      </c>
      <c r="E38" s="134" t="s">
        <v>89</v>
      </c>
      <c r="F38" s="190" t="s">
        <v>89</v>
      </c>
      <c r="G38" s="190" t="s">
        <v>89</v>
      </c>
      <c r="H38" s="190" t="s">
        <v>89</v>
      </c>
      <c r="I38" s="190" t="s">
        <v>89</v>
      </c>
    </row>
    <row r="39" spans="2:9" ht="19.5">
      <c r="B39" s="125" t="s">
        <v>106</v>
      </c>
      <c r="C39" s="125"/>
      <c r="D39" s="134" t="s">
        <v>89</v>
      </c>
      <c r="E39" s="134" t="s">
        <v>89</v>
      </c>
      <c r="F39" s="190" t="s">
        <v>89</v>
      </c>
      <c r="G39" s="190" t="s">
        <v>89</v>
      </c>
      <c r="H39" s="190" t="s">
        <v>89</v>
      </c>
      <c r="I39" s="190" t="s">
        <v>89</v>
      </c>
    </row>
    <row r="40" spans="2:9" ht="19.5">
      <c r="B40" s="125" t="s">
        <v>107</v>
      </c>
      <c r="C40" s="125"/>
      <c r="D40" s="134" t="s">
        <v>89</v>
      </c>
      <c r="E40" s="134" t="s">
        <v>89</v>
      </c>
      <c r="F40" s="190" t="s">
        <v>89</v>
      </c>
      <c r="G40" s="190" t="s">
        <v>89</v>
      </c>
      <c r="H40" s="190" t="s">
        <v>89</v>
      </c>
      <c r="I40" s="190" t="s">
        <v>89</v>
      </c>
    </row>
    <row r="41" spans="2:9" ht="19.5">
      <c r="B41" s="125" t="s">
        <v>108</v>
      </c>
      <c r="C41" s="125"/>
      <c r="D41" s="134" t="s">
        <v>89</v>
      </c>
      <c r="E41" s="134" t="s">
        <v>89</v>
      </c>
      <c r="F41" s="190" t="s">
        <v>89</v>
      </c>
      <c r="G41" s="190" t="s">
        <v>89</v>
      </c>
      <c r="H41" s="190" t="s">
        <v>89</v>
      </c>
      <c r="I41" s="190" t="s">
        <v>89</v>
      </c>
    </row>
    <row r="42" spans="2:9" ht="19.5">
      <c r="B42" s="125" t="s">
        <v>109</v>
      </c>
      <c r="C42" s="125"/>
      <c r="D42" s="134" t="s">
        <v>89</v>
      </c>
      <c r="E42" s="134" t="s">
        <v>89</v>
      </c>
      <c r="F42" s="190" t="s">
        <v>89</v>
      </c>
      <c r="G42" s="190" t="s">
        <v>89</v>
      </c>
      <c r="H42" s="190" t="s">
        <v>89</v>
      </c>
      <c r="I42" s="190" t="s">
        <v>89</v>
      </c>
    </row>
    <row r="43" spans="2:9" ht="19.5">
      <c r="B43" s="125" t="s">
        <v>110</v>
      </c>
      <c r="C43" s="125"/>
      <c r="D43" s="134" t="s">
        <v>89</v>
      </c>
      <c r="E43" s="134" t="s">
        <v>89</v>
      </c>
      <c r="F43" s="190" t="s">
        <v>89</v>
      </c>
      <c r="G43" s="190" t="s">
        <v>89</v>
      </c>
      <c r="H43" s="190" t="s">
        <v>89</v>
      </c>
      <c r="I43" s="190" t="s">
        <v>89</v>
      </c>
    </row>
    <row r="44" spans="2:9" ht="19.5">
      <c r="B44" s="125" t="s">
        <v>111</v>
      </c>
      <c r="C44" s="125"/>
      <c r="D44" s="134" t="s">
        <v>89</v>
      </c>
      <c r="E44" s="134" t="s">
        <v>89</v>
      </c>
      <c r="F44" s="190" t="s">
        <v>89</v>
      </c>
      <c r="G44" s="190" t="s">
        <v>89</v>
      </c>
      <c r="H44" s="190" t="s">
        <v>89</v>
      </c>
      <c r="I44" s="190" t="s">
        <v>89</v>
      </c>
    </row>
    <row r="45" spans="2:9" ht="38.1" customHeight="1">
      <c r="B45" s="288" t="s">
        <v>491</v>
      </c>
      <c r="C45" s="288"/>
      <c r="D45" s="288"/>
      <c r="E45" s="288"/>
      <c r="F45" s="288"/>
      <c r="G45" s="288"/>
      <c r="H45" s="288"/>
      <c r="I45" s="288"/>
    </row>
    <row r="46" spans="2:9" ht="19.5">
      <c r="B46" s="35"/>
      <c r="C46" s="35"/>
      <c r="D46" s="58"/>
      <c r="E46" s="38"/>
      <c r="F46" s="38"/>
      <c r="G46" s="38"/>
      <c r="H46" s="38"/>
      <c r="I46" s="38"/>
    </row>
    <row r="47" spans="2:9" ht="20.25">
      <c r="B47" s="181" t="s">
        <v>373</v>
      </c>
      <c r="C47" s="154">
        <v>2025</v>
      </c>
      <c r="D47" s="154">
        <v>2024</v>
      </c>
      <c r="E47" s="154">
        <v>2023</v>
      </c>
      <c r="F47" s="154">
        <v>2022</v>
      </c>
      <c r="G47" s="154">
        <v>2021</v>
      </c>
      <c r="H47" s="154">
        <v>2020</v>
      </c>
      <c r="I47" s="154">
        <v>2019</v>
      </c>
    </row>
    <row r="48" spans="2:9" ht="19.5">
      <c r="B48" s="125" t="s">
        <v>103</v>
      </c>
      <c r="C48" s="51">
        <v>9502.3299096610372</v>
      </c>
      <c r="D48" s="51">
        <v>10717.734703648668</v>
      </c>
      <c r="E48" s="165">
        <v>12883.583600000002</v>
      </c>
      <c r="F48" s="190">
        <v>12613.720369999999</v>
      </c>
      <c r="G48" s="190">
        <v>10816.270699999999</v>
      </c>
      <c r="H48" s="190">
        <v>16416.681199999999</v>
      </c>
      <c r="I48" s="190">
        <v>21697.001499999998</v>
      </c>
    </row>
    <row r="49" spans="2:9" ht="19.5">
      <c r="B49" s="125" t="s">
        <v>104</v>
      </c>
      <c r="C49" s="51">
        <v>7135.9866384502748</v>
      </c>
      <c r="D49" s="51">
        <v>8543.4823290395962</v>
      </c>
      <c r="E49" s="165">
        <v>9622.4220000000005</v>
      </c>
      <c r="F49" s="190">
        <v>10202.316999999999</v>
      </c>
      <c r="G49" s="190">
        <v>9210.4830000000002</v>
      </c>
      <c r="H49" s="190">
        <v>12525.864</v>
      </c>
      <c r="I49" s="190">
        <v>15319.224</v>
      </c>
    </row>
    <row r="50" spans="2:9" ht="19.5">
      <c r="B50" s="125" t="s">
        <v>105</v>
      </c>
      <c r="C50" s="51">
        <v>788.56299999999999</v>
      </c>
      <c r="D50" s="51">
        <v>707.74</v>
      </c>
      <c r="E50" s="134">
        <v>620.50099999999998</v>
      </c>
      <c r="F50" s="190">
        <v>520.86099999999999</v>
      </c>
      <c r="G50" s="190">
        <v>402.93599999999998</v>
      </c>
      <c r="H50" s="190">
        <v>810.84199999999998</v>
      </c>
      <c r="I50" s="190">
        <v>1281.5419999999999</v>
      </c>
    </row>
    <row r="51" spans="2:9" ht="19.5">
      <c r="B51" s="125" t="s">
        <v>106</v>
      </c>
      <c r="C51" s="51">
        <v>795.95100000000002</v>
      </c>
      <c r="D51" s="51">
        <v>692.85</v>
      </c>
      <c r="E51" s="134">
        <v>558.32299999999998</v>
      </c>
      <c r="F51" s="190">
        <v>477.88299999999998</v>
      </c>
      <c r="G51" s="190">
        <v>471.75299999999999</v>
      </c>
      <c r="H51" s="190">
        <v>871.62699999999995</v>
      </c>
      <c r="I51" s="190">
        <v>1400.58</v>
      </c>
    </row>
    <row r="52" spans="2:9" ht="19.5">
      <c r="B52" s="125" t="s">
        <v>107</v>
      </c>
      <c r="C52" s="51">
        <v>145.10900000000001</v>
      </c>
      <c r="D52" s="51">
        <v>138.261</v>
      </c>
      <c r="E52" s="134">
        <v>115.98819999999999</v>
      </c>
      <c r="F52" s="190">
        <v>80.142499999999998</v>
      </c>
      <c r="G52" s="190">
        <v>48.550199999999997</v>
      </c>
      <c r="H52" s="190">
        <v>169.15979999999999</v>
      </c>
      <c r="I52" s="190">
        <v>401.63850000000002</v>
      </c>
    </row>
    <row r="53" spans="2:9" ht="19.5">
      <c r="B53" s="125" t="s">
        <v>108</v>
      </c>
      <c r="C53" s="51">
        <v>584.47880000000009</v>
      </c>
      <c r="D53" s="51">
        <v>567.59199999999998</v>
      </c>
      <c r="E53" s="134">
        <v>498.03040000000004</v>
      </c>
      <c r="F53" s="190">
        <v>410.20959999999997</v>
      </c>
      <c r="G53" s="190">
        <v>177.15520000000001</v>
      </c>
      <c r="H53" s="190">
        <v>650.21540000000005</v>
      </c>
      <c r="I53" s="190">
        <v>960.68</v>
      </c>
    </row>
    <row r="54" spans="2:9" ht="19.5">
      <c r="B54" s="125" t="s">
        <v>109</v>
      </c>
      <c r="C54" s="51" t="s">
        <v>89</v>
      </c>
      <c r="D54" s="51" t="s">
        <v>89</v>
      </c>
      <c r="E54" s="134" t="s">
        <v>89</v>
      </c>
      <c r="F54" s="190" t="s">
        <v>89</v>
      </c>
      <c r="G54" s="190" t="s">
        <v>89</v>
      </c>
      <c r="H54" s="190">
        <v>12.28</v>
      </c>
      <c r="I54" s="190" t="s">
        <v>89</v>
      </c>
    </row>
    <row r="55" spans="2:9" ht="19.5">
      <c r="B55" s="125" t="s">
        <v>110</v>
      </c>
      <c r="C55" s="51">
        <v>52.241471210762327</v>
      </c>
      <c r="D55" s="51">
        <v>67.809374609070801</v>
      </c>
      <c r="E55" s="134">
        <v>82.841999999999999</v>
      </c>
      <c r="F55" s="190">
        <v>138.83036999999999</v>
      </c>
      <c r="G55" s="190">
        <v>172.4913</v>
      </c>
      <c r="H55" s="190">
        <v>308.59399999999999</v>
      </c>
      <c r="I55" s="190">
        <v>479.42700000000002</v>
      </c>
    </row>
    <row r="56" spans="2:9" ht="19.5">
      <c r="B56" s="125" t="s">
        <v>111</v>
      </c>
      <c r="C56" s="51" t="s">
        <v>89</v>
      </c>
      <c r="D56" s="51" t="s">
        <v>89</v>
      </c>
      <c r="E56" s="134">
        <v>1385.4770000000001</v>
      </c>
      <c r="F56" s="190">
        <v>787.80700000000002</v>
      </c>
      <c r="G56" s="190">
        <v>332.90199999999999</v>
      </c>
      <c r="H56" s="190">
        <v>1068.0989999999999</v>
      </c>
      <c r="I56" s="190">
        <v>1853.91</v>
      </c>
    </row>
    <row r="57" spans="2:9" ht="38.1" customHeight="1">
      <c r="B57" s="288" t="s">
        <v>406</v>
      </c>
      <c r="C57" s="288"/>
      <c r="D57" s="288"/>
      <c r="E57" s="288"/>
      <c r="F57" s="288"/>
      <c r="G57" s="288"/>
      <c r="H57" s="288"/>
      <c r="I57" s="288"/>
    </row>
    <row r="58" spans="2:9" ht="18.600000000000001" customHeight="1">
      <c r="B58" s="290" t="s">
        <v>374</v>
      </c>
      <c r="C58" s="290"/>
      <c r="D58" s="290"/>
      <c r="E58" s="290"/>
      <c r="F58" s="290"/>
      <c r="G58" s="290"/>
      <c r="H58" s="290"/>
      <c r="I58" s="290"/>
    </row>
  </sheetData>
  <sheetProtection algorithmName="SHA-512" hashValue="6Cisw6CoHIy02YLVxg0C2pb4/ZMU4XWHYXve0R3Iu+yPPPBtynAuFuw1KvYMVla5d9Hi7mZ/iPdcWJ+bQkt1zA==" saltValue="ile22t17qQuOzcrUlzUwFg==" spinCount="100000" sheet="1" objects="1" scenarios="1"/>
  <mergeCells count="9">
    <mergeCell ref="B57:I57"/>
    <mergeCell ref="B33:I33"/>
    <mergeCell ref="B58:I58"/>
    <mergeCell ref="B21:I21"/>
    <mergeCell ref="B4:I4"/>
    <mergeCell ref="B6:I6"/>
    <mergeCell ref="B20:I20"/>
    <mergeCell ref="B8:I8"/>
    <mergeCell ref="B45:I45"/>
  </mergeCells>
  <pageMargins left="0.7" right="0.7" top="0.75" bottom="0.75" header="0.3" footer="0.3"/>
  <pageSetup scale="5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theme="5"/>
    <pageSetUpPr fitToPage="1"/>
  </sheetPr>
  <dimension ref="A1:J39"/>
  <sheetViews>
    <sheetView showGridLines="0" workbookViewId="0"/>
  </sheetViews>
  <sheetFormatPr defaultColWidth="9.42578125" defaultRowHeight="13.5" customHeight="1"/>
  <cols>
    <col min="1" max="1" width="4.42578125" style="1" customWidth="1"/>
    <col min="2" max="2" width="50.5703125" style="1" customWidth="1"/>
    <col min="3" max="3" width="20.5703125" style="1" customWidth="1"/>
    <col min="4" max="9" width="20.5703125" style="15" customWidth="1"/>
    <col min="10" max="10" width="9.42578125" style="1" customWidth="1"/>
    <col min="11" max="16384" width="9.42578125" style="1"/>
  </cols>
  <sheetData>
    <row r="1" spans="1:10" ht="14.45" customHeight="1"/>
    <row r="2" spans="1:10" ht="14.45" customHeight="1"/>
    <row r="3" spans="1:10" ht="14.45" customHeight="1"/>
    <row r="4" spans="1:10" s="4" customFormat="1" ht="33.75">
      <c r="B4" s="274" t="s">
        <v>128</v>
      </c>
      <c r="C4" s="274"/>
      <c r="D4" s="274"/>
      <c r="E4" s="274"/>
      <c r="F4" s="274"/>
      <c r="G4" s="274"/>
      <c r="H4" s="274"/>
      <c r="I4" s="274"/>
      <c r="J4" s="19"/>
    </row>
    <row r="5" spans="1:10" ht="18.600000000000001" customHeight="1">
      <c r="A5" s="35"/>
      <c r="B5" s="35"/>
      <c r="C5" s="35"/>
      <c r="D5" s="38"/>
      <c r="E5" s="38"/>
      <c r="F5" s="38"/>
      <c r="G5" s="38"/>
      <c r="H5" s="38"/>
      <c r="I5" s="38"/>
      <c r="J5" s="35"/>
    </row>
    <row r="6" spans="1:10" ht="18.75" customHeight="1">
      <c r="A6" s="35"/>
      <c r="B6" s="272" t="s">
        <v>129</v>
      </c>
      <c r="C6" s="272"/>
      <c r="D6" s="272"/>
      <c r="E6" s="272"/>
      <c r="F6" s="272"/>
      <c r="G6" s="272"/>
      <c r="H6" s="272"/>
      <c r="I6" s="272"/>
      <c r="J6" s="35"/>
    </row>
    <row r="7" spans="1:10" ht="18.75" customHeight="1">
      <c r="A7" s="35"/>
      <c r="B7" s="36"/>
      <c r="C7" s="36"/>
      <c r="D7" s="36"/>
      <c r="E7" s="36"/>
      <c r="F7" s="36"/>
      <c r="G7" s="36"/>
      <c r="H7" s="36"/>
      <c r="I7" s="36"/>
      <c r="J7" s="35"/>
    </row>
    <row r="8" spans="1:10" ht="18.75" customHeight="1">
      <c r="A8" s="35"/>
      <c r="B8" s="297" t="s">
        <v>394</v>
      </c>
      <c r="C8" s="297"/>
      <c r="D8" s="297"/>
      <c r="E8" s="297"/>
      <c r="F8" s="297"/>
      <c r="G8" s="297"/>
      <c r="H8" s="297"/>
      <c r="I8" s="297"/>
      <c r="J8" s="104"/>
    </row>
    <row r="9" spans="1:10" ht="18.600000000000001" customHeight="1">
      <c r="A9" s="35"/>
      <c r="B9" s="35"/>
      <c r="C9" s="35"/>
      <c r="D9" s="38"/>
      <c r="E9" s="38"/>
      <c r="F9" s="55"/>
      <c r="G9" s="38"/>
      <c r="H9" s="38"/>
      <c r="I9" s="38"/>
      <c r="J9" s="35"/>
    </row>
    <row r="10" spans="1:10" ht="18.600000000000001" customHeight="1">
      <c r="A10" s="35"/>
      <c r="B10" s="181" t="s">
        <v>407</v>
      </c>
      <c r="C10" s="154">
        <v>2025</v>
      </c>
      <c r="D10" s="154">
        <v>2024</v>
      </c>
      <c r="E10" s="154">
        <v>2023</v>
      </c>
      <c r="F10" s="154">
        <v>2022</v>
      </c>
      <c r="G10" s="154">
        <v>2021</v>
      </c>
      <c r="H10" s="154">
        <v>2020</v>
      </c>
      <c r="I10" s="154">
        <v>2019</v>
      </c>
      <c r="J10" s="35"/>
    </row>
    <row r="11" spans="1:10" ht="18.600000000000001" customHeight="1">
      <c r="A11" s="35"/>
      <c r="B11" s="125" t="s">
        <v>103</v>
      </c>
      <c r="C11" s="165">
        <v>18850.088593365763</v>
      </c>
      <c r="D11" s="165">
        <v>22307</v>
      </c>
      <c r="E11" s="165">
        <v>24588</v>
      </c>
      <c r="F11" s="165">
        <v>15054</v>
      </c>
      <c r="G11" s="165">
        <v>1631</v>
      </c>
      <c r="H11" s="165">
        <v>20450</v>
      </c>
      <c r="I11" s="165">
        <v>78774</v>
      </c>
      <c r="J11" s="35"/>
    </row>
    <row r="12" spans="1:10" ht="18.600000000000001" customHeight="1">
      <c r="A12" s="35"/>
      <c r="B12" s="125" t="s">
        <v>104</v>
      </c>
      <c r="C12" s="165">
        <v>9782.362903104</v>
      </c>
      <c r="D12" s="165">
        <v>11042.679565736325</v>
      </c>
      <c r="E12" s="165">
        <v>13033.505851534101</v>
      </c>
      <c r="F12" s="165">
        <v>6731.4160235519994</v>
      </c>
      <c r="G12" s="165">
        <v>951.91534044288005</v>
      </c>
      <c r="H12" s="165">
        <v>13374.981997597401</v>
      </c>
      <c r="I12" s="165">
        <v>43132.715722359499</v>
      </c>
      <c r="J12" s="35"/>
    </row>
    <row r="13" spans="1:10" ht="18.600000000000001" customHeight="1">
      <c r="A13" s="35"/>
      <c r="B13" s="125" t="s">
        <v>105</v>
      </c>
      <c r="C13" s="165">
        <v>2059.8275330265601</v>
      </c>
      <c r="D13" s="165">
        <v>2481.0282633945603</v>
      </c>
      <c r="E13" s="165">
        <v>2353.7681795865601</v>
      </c>
      <c r="F13" s="165">
        <v>1375.49423062656</v>
      </c>
      <c r="G13" s="165">
        <v>143.49464718336</v>
      </c>
      <c r="H13" s="165">
        <v>1783.53878300928</v>
      </c>
      <c r="I13" s="165">
        <v>7760.9274866261294</v>
      </c>
      <c r="J13" s="35"/>
    </row>
    <row r="14" spans="1:10" ht="18.600000000000001" customHeight="1">
      <c r="A14" s="35"/>
      <c r="B14" s="125" t="s">
        <v>106</v>
      </c>
      <c r="C14" s="165">
        <v>1622.3601328704001</v>
      </c>
      <c r="D14" s="165">
        <v>1692.9558903628799</v>
      </c>
      <c r="E14" s="165">
        <v>2000.9357941478399</v>
      </c>
      <c r="F14" s="165">
        <v>1209.7952711539201</v>
      </c>
      <c r="G14" s="165">
        <v>54.795041072640004</v>
      </c>
      <c r="H14" s="165">
        <v>1669.20689751552</v>
      </c>
      <c r="I14" s="165">
        <v>5963.2386450397908</v>
      </c>
      <c r="J14" s="35"/>
    </row>
    <row r="15" spans="1:10" ht="18.600000000000001" customHeight="1">
      <c r="A15" s="35"/>
      <c r="B15" s="125" t="s">
        <v>107</v>
      </c>
      <c r="C15" s="165">
        <v>1910.93725430784</v>
      </c>
      <c r="D15" s="165">
        <v>2592.2485788249601</v>
      </c>
      <c r="E15" s="165">
        <v>2488.2879498048001</v>
      </c>
      <c r="F15" s="165">
        <v>2650.0926830399999</v>
      </c>
      <c r="G15" s="165">
        <v>95.74129078272</v>
      </c>
      <c r="H15" s="165">
        <v>2905.31787207552</v>
      </c>
      <c r="I15" s="165">
        <v>10873.763641337198</v>
      </c>
      <c r="J15" s="35"/>
    </row>
    <row r="16" spans="1:10" ht="18.600000000000001" customHeight="1">
      <c r="A16" s="35"/>
      <c r="B16" s="125" t="s">
        <v>108</v>
      </c>
      <c r="C16" s="165">
        <v>499.79145624832</v>
      </c>
      <c r="D16" s="165">
        <v>989.91597564287997</v>
      </c>
      <c r="E16" s="165">
        <v>807.34542615935993</v>
      </c>
      <c r="F16" s="165">
        <v>502.23194106624004</v>
      </c>
      <c r="G16" s="165">
        <v>63.570101886719996</v>
      </c>
      <c r="H16" s="165">
        <v>684.95367232512001</v>
      </c>
      <c r="I16" s="165">
        <v>2130.0162258278401</v>
      </c>
      <c r="J16" s="35"/>
    </row>
    <row r="17" spans="1:10" ht="18.600000000000001" customHeight="1">
      <c r="A17" s="35"/>
      <c r="B17" s="125" t="s">
        <v>109</v>
      </c>
      <c r="C17" s="165">
        <v>99.448849209599999</v>
      </c>
      <c r="D17" s="165">
        <v>51.43102930944</v>
      </c>
      <c r="E17" s="165">
        <v>54.013913775360002</v>
      </c>
      <c r="F17" s="165">
        <v>28.790922758400001</v>
      </c>
      <c r="G17" s="165">
        <v>6.0109964006399998</v>
      </c>
      <c r="H17" s="165">
        <v>31.561006118400002</v>
      </c>
      <c r="I17" s="165">
        <v>128.84781447168001</v>
      </c>
      <c r="J17" s="35"/>
    </row>
    <row r="18" spans="1:10" ht="18.600000000000001" customHeight="1">
      <c r="A18" s="35"/>
      <c r="B18" s="125" t="s">
        <v>110</v>
      </c>
      <c r="C18" s="165">
        <v>2875.3604645990399</v>
      </c>
      <c r="D18" s="165">
        <v>3456.9234409881601</v>
      </c>
      <c r="E18" s="165">
        <v>3849.6692957184</v>
      </c>
      <c r="F18" s="165">
        <v>2555.8366236480001</v>
      </c>
      <c r="G18" s="165">
        <v>315.28627726464003</v>
      </c>
      <c r="H18" s="165">
        <v>0.80900113536000007</v>
      </c>
      <c r="I18" s="165">
        <v>8784.75705913003</v>
      </c>
      <c r="J18" s="35"/>
    </row>
    <row r="19" spans="1:10" ht="18.600000000000001" customHeight="1">
      <c r="A19" s="35"/>
      <c r="B19" s="125" t="s">
        <v>111</v>
      </c>
      <c r="C19" s="165" t="s">
        <v>89</v>
      </c>
      <c r="D19" s="165" t="s">
        <v>89</v>
      </c>
      <c r="E19" s="165" t="s">
        <v>89</v>
      </c>
      <c r="F19" s="165" t="s">
        <v>89</v>
      </c>
      <c r="G19" s="165" t="s">
        <v>89</v>
      </c>
      <c r="H19" s="165" t="s">
        <v>89</v>
      </c>
      <c r="I19" s="165" t="s">
        <v>89</v>
      </c>
      <c r="J19" s="35"/>
    </row>
    <row r="20" spans="1:10" ht="18.600000000000001" customHeight="1">
      <c r="A20" s="35"/>
      <c r="B20" s="290" t="s">
        <v>365</v>
      </c>
      <c r="C20" s="290"/>
      <c r="D20" s="290"/>
      <c r="E20" s="290"/>
      <c r="F20" s="290"/>
      <c r="G20" s="290"/>
      <c r="H20" s="290"/>
      <c r="I20" s="290"/>
      <c r="J20" s="35"/>
    </row>
    <row r="21" spans="1:10" ht="18.600000000000001" customHeight="1">
      <c r="A21" s="35"/>
      <c r="B21" s="290" t="s">
        <v>408</v>
      </c>
      <c r="C21" s="290"/>
      <c r="D21" s="290"/>
      <c r="E21" s="290"/>
      <c r="F21" s="290"/>
      <c r="G21" s="290"/>
      <c r="H21" s="290"/>
      <c r="I21" s="290"/>
      <c r="J21" s="35"/>
    </row>
    <row r="22" spans="1:10" ht="18.600000000000001" customHeight="1">
      <c r="A22" s="35"/>
      <c r="B22" s="35"/>
      <c r="C22" s="35"/>
      <c r="D22" s="38"/>
      <c r="E22" s="38"/>
      <c r="F22" s="38"/>
      <c r="G22" s="38"/>
      <c r="H22" s="38"/>
      <c r="I22" s="38"/>
      <c r="J22" s="35"/>
    </row>
    <row r="23" spans="1:10" ht="18.600000000000001" customHeight="1">
      <c r="A23" s="35"/>
      <c r="B23" s="181" t="s">
        <v>130</v>
      </c>
      <c r="C23" s="154">
        <v>2025</v>
      </c>
      <c r="D23" s="154">
        <v>2024</v>
      </c>
      <c r="E23" s="154">
        <v>2023</v>
      </c>
      <c r="F23" s="154">
        <v>2022</v>
      </c>
      <c r="G23" s="154">
        <v>2021</v>
      </c>
      <c r="H23" s="154">
        <v>2020</v>
      </c>
      <c r="I23" s="154">
        <v>2019</v>
      </c>
      <c r="J23" s="35"/>
    </row>
    <row r="24" spans="1:10" ht="18.600000000000001" customHeight="1">
      <c r="A24" s="35"/>
      <c r="B24" s="125" t="s">
        <v>103</v>
      </c>
      <c r="C24" s="165">
        <v>938.03052520266669</v>
      </c>
      <c r="D24" s="165">
        <v>1112</v>
      </c>
      <c r="E24" s="165">
        <v>1203</v>
      </c>
      <c r="F24" s="134">
        <v>704</v>
      </c>
      <c r="G24" s="165">
        <v>75</v>
      </c>
      <c r="H24" s="165">
        <v>931</v>
      </c>
      <c r="I24" s="165">
        <v>3793</v>
      </c>
      <c r="J24" s="35"/>
    </row>
    <row r="25" spans="1:10" ht="18.600000000000001" customHeight="1">
      <c r="A25" s="35"/>
      <c r="B25" s="125" t="s">
        <v>104</v>
      </c>
      <c r="C25" s="165">
        <v>977.36929145033594</v>
      </c>
      <c r="D25" s="165">
        <v>1125</v>
      </c>
      <c r="E25" s="165">
        <v>1333</v>
      </c>
      <c r="F25" s="134">
        <v>646</v>
      </c>
      <c r="G25" s="165">
        <v>88</v>
      </c>
      <c r="H25" s="165">
        <v>1214</v>
      </c>
      <c r="I25" s="165">
        <v>4057</v>
      </c>
      <c r="J25" s="35"/>
    </row>
    <row r="26" spans="1:10" ht="18.600000000000001" customHeight="1">
      <c r="A26" s="35"/>
      <c r="B26" s="125" t="s">
        <v>105</v>
      </c>
      <c r="C26" s="165">
        <v>1290.0848183901164</v>
      </c>
      <c r="D26" s="165">
        <v>1622</v>
      </c>
      <c r="E26" s="165">
        <v>1526</v>
      </c>
      <c r="F26" s="134">
        <v>857</v>
      </c>
      <c r="G26" s="165">
        <v>83</v>
      </c>
      <c r="H26" s="165">
        <v>982</v>
      </c>
      <c r="I26" s="165">
        <v>4132</v>
      </c>
      <c r="J26" s="35"/>
    </row>
    <row r="27" spans="1:10" ht="18.600000000000001" customHeight="1">
      <c r="A27" s="35"/>
      <c r="B27" s="125" t="s">
        <v>106</v>
      </c>
      <c r="C27" s="165">
        <v>1134.8860791079258</v>
      </c>
      <c r="D27" s="165">
        <v>1176</v>
      </c>
      <c r="E27" s="165">
        <v>1384</v>
      </c>
      <c r="F27" s="134">
        <v>840</v>
      </c>
      <c r="G27" s="165">
        <v>38</v>
      </c>
      <c r="H27" s="165">
        <v>1114</v>
      </c>
      <c r="I27" s="165">
        <v>4109</v>
      </c>
      <c r="J27" s="35"/>
    </row>
    <row r="28" spans="1:10" ht="18.600000000000001" customHeight="1">
      <c r="A28" s="35"/>
      <c r="B28" s="125" t="s">
        <v>107</v>
      </c>
      <c r="C28" s="165">
        <v>3006.485883892562</v>
      </c>
      <c r="D28" s="165">
        <v>2798</v>
      </c>
      <c r="E28" s="165">
        <v>2384</v>
      </c>
      <c r="F28" s="134">
        <v>2458</v>
      </c>
      <c r="G28" s="165">
        <v>85</v>
      </c>
      <c r="H28" s="165">
        <v>2523</v>
      </c>
      <c r="I28" s="165">
        <v>9830</v>
      </c>
      <c r="J28" s="35"/>
    </row>
    <row r="29" spans="1:10" ht="18.600000000000001" customHeight="1">
      <c r="A29" s="35"/>
      <c r="B29" s="125" t="s">
        <v>108</v>
      </c>
      <c r="C29" s="165">
        <v>373.61793598820475</v>
      </c>
      <c r="D29" s="165">
        <v>734</v>
      </c>
      <c r="E29" s="165">
        <v>585</v>
      </c>
      <c r="F29" s="134">
        <v>370</v>
      </c>
      <c r="G29" s="165">
        <v>45</v>
      </c>
      <c r="H29" s="165">
        <v>482</v>
      </c>
      <c r="I29" s="165">
        <v>1493</v>
      </c>
      <c r="J29" s="35"/>
    </row>
    <row r="30" spans="1:10" ht="18.600000000000001" customHeight="1">
      <c r="A30" s="35"/>
      <c r="B30" s="125" t="s">
        <v>109</v>
      </c>
      <c r="C30" s="165">
        <v>2278.8462238680108</v>
      </c>
      <c r="D30" s="165">
        <v>1142</v>
      </c>
      <c r="E30" s="165">
        <v>1200</v>
      </c>
      <c r="F30" s="134">
        <v>615</v>
      </c>
      <c r="G30" s="165">
        <v>131</v>
      </c>
      <c r="H30" s="165">
        <v>640</v>
      </c>
      <c r="I30" s="165">
        <v>2309</v>
      </c>
      <c r="J30" s="35"/>
    </row>
    <row r="31" spans="1:10" ht="18.600000000000001" customHeight="1">
      <c r="A31" s="35"/>
      <c r="B31" s="125" t="s">
        <v>110</v>
      </c>
      <c r="C31" s="165">
        <v>638.36704989900011</v>
      </c>
      <c r="D31" s="165">
        <v>785</v>
      </c>
      <c r="E31" s="165">
        <v>924</v>
      </c>
      <c r="F31" s="134">
        <v>627</v>
      </c>
      <c r="G31" s="165">
        <v>81</v>
      </c>
      <c r="H31" s="165">
        <v>0</v>
      </c>
      <c r="I31" s="165">
        <v>2777</v>
      </c>
      <c r="J31" s="35"/>
    </row>
    <row r="32" spans="1:10" ht="18.600000000000001" customHeight="1">
      <c r="A32" s="35"/>
      <c r="B32" s="125" t="s">
        <v>111</v>
      </c>
      <c r="C32" s="192" t="s">
        <v>89</v>
      </c>
      <c r="D32" s="191" t="s">
        <v>89</v>
      </c>
      <c r="E32" s="191" t="s">
        <v>89</v>
      </c>
      <c r="F32" s="191" t="s">
        <v>89</v>
      </c>
      <c r="G32" s="191" t="s">
        <v>89</v>
      </c>
      <c r="H32" s="191" t="s">
        <v>89</v>
      </c>
      <c r="I32" s="191" t="s">
        <v>89</v>
      </c>
      <c r="J32" s="35"/>
    </row>
    <row r="33" spans="1:10" ht="13.5" customHeight="1">
      <c r="A33" s="35"/>
      <c r="B33" s="35"/>
      <c r="C33" s="35"/>
      <c r="D33" s="38"/>
      <c r="E33" s="38"/>
      <c r="F33" s="38"/>
      <c r="G33" s="38"/>
      <c r="H33" s="38"/>
      <c r="I33" s="38"/>
      <c r="J33" s="35"/>
    </row>
    <row r="34" spans="1:10" ht="13.5" customHeight="1">
      <c r="E34" s="23"/>
      <c r="F34" s="23"/>
      <c r="G34" s="23"/>
    </row>
    <row r="35" spans="1:10" ht="13.5" customHeight="1">
      <c r="E35" s="23"/>
      <c r="F35" s="23"/>
      <c r="G35" s="23"/>
    </row>
    <row r="36" spans="1:10" ht="13.5" customHeight="1">
      <c r="E36" s="23"/>
      <c r="F36" s="23"/>
      <c r="G36" s="23"/>
    </row>
    <row r="37" spans="1:10" ht="13.5" customHeight="1">
      <c r="E37" s="23"/>
      <c r="F37" s="23"/>
      <c r="G37" s="23"/>
    </row>
    <row r="38" spans="1:10" ht="13.5" customHeight="1">
      <c r="E38" s="23"/>
      <c r="F38" s="23"/>
      <c r="G38" s="23"/>
    </row>
    <row r="39" spans="1:10" ht="13.5" customHeight="1">
      <c r="E39" s="23"/>
      <c r="F39" s="23"/>
      <c r="G39" s="23"/>
    </row>
  </sheetData>
  <sheetProtection algorithmName="SHA-512" hashValue="apH60EBnHsJc8gtGGC40A/B1TkRUN1TfnRqnTjMV3zKubDBiflOr9qTFO32pmfHc97c6AFAzUPp4NWgA73Mn2Q==" saltValue="C+M5uuyMa8qAvq5yuiIeJw==" spinCount="100000" sheet="1" objects="1" scenarios="1"/>
  <mergeCells count="5">
    <mergeCell ref="B6:I6"/>
    <mergeCell ref="B4:I4"/>
    <mergeCell ref="B20:I20"/>
    <mergeCell ref="B8:I8"/>
    <mergeCell ref="B21:I21"/>
  </mergeCells>
  <pageMargins left="0.7" right="0.7" top="0.75" bottom="0.75" header="0.3" footer="0.3"/>
  <pageSetup scale="47"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theme="5"/>
    <pageSetUpPr fitToPage="1"/>
  </sheetPr>
  <dimension ref="A1:J33"/>
  <sheetViews>
    <sheetView showGridLines="0" workbookViewId="0"/>
  </sheetViews>
  <sheetFormatPr defaultColWidth="9.42578125" defaultRowHeight="13.5" customHeight="1"/>
  <cols>
    <col min="1" max="1" width="4.42578125" style="1" customWidth="1"/>
    <col min="2" max="2" width="50.5703125" style="1" customWidth="1"/>
    <col min="3" max="3" width="20.5703125" style="1" customWidth="1"/>
    <col min="4" max="9" width="20.5703125" style="15" customWidth="1"/>
    <col min="10" max="10" width="9.42578125" style="1" customWidth="1"/>
    <col min="11" max="16384" width="9.42578125" style="1"/>
  </cols>
  <sheetData>
    <row r="1" spans="1:10" ht="14.45" customHeight="1"/>
    <row r="2" spans="1:10" ht="14.45" customHeight="1"/>
    <row r="3" spans="1:10" ht="14.45" customHeight="1"/>
    <row r="4" spans="1:10" s="4" customFormat="1" ht="33" customHeight="1">
      <c r="B4" s="274" t="s">
        <v>131</v>
      </c>
      <c r="C4" s="274"/>
      <c r="D4" s="274"/>
      <c r="E4" s="274"/>
      <c r="F4" s="274"/>
      <c r="G4" s="274"/>
      <c r="H4" s="274"/>
      <c r="I4" s="274"/>
      <c r="J4" s="19"/>
    </row>
    <row r="5" spans="1:10" ht="18.600000000000001" customHeight="1">
      <c r="A5" s="35"/>
      <c r="B5" s="35"/>
      <c r="C5" s="35"/>
      <c r="D5" s="38"/>
      <c r="E5" s="38"/>
      <c r="F5" s="38"/>
      <c r="G5" s="38"/>
      <c r="H5" s="38"/>
      <c r="I5" s="38"/>
      <c r="J5" s="35"/>
    </row>
    <row r="6" spans="1:10" ht="18.75" customHeight="1">
      <c r="A6" s="35"/>
      <c r="B6" s="272" t="s">
        <v>132</v>
      </c>
      <c r="C6" s="272"/>
      <c r="D6" s="272"/>
      <c r="E6" s="272"/>
      <c r="F6" s="272"/>
      <c r="G6" s="272"/>
      <c r="H6" s="272"/>
      <c r="I6" s="272"/>
      <c r="J6" s="35"/>
    </row>
    <row r="7" spans="1:10" ht="18.600000000000001" customHeight="1">
      <c r="A7" s="35"/>
      <c r="B7" s="46"/>
      <c r="C7" s="46"/>
      <c r="D7" s="46"/>
      <c r="E7" s="46"/>
      <c r="F7" s="46"/>
      <c r="G7" s="46"/>
      <c r="H7" s="46"/>
      <c r="I7" s="46"/>
      <c r="J7" s="35"/>
    </row>
    <row r="8" spans="1:10" ht="18.600000000000001" customHeight="1">
      <c r="A8" s="35"/>
      <c r="B8" s="297" t="s">
        <v>394</v>
      </c>
      <c r="C8" s="297"/>
      <c r="D8" s="297"/>
      <c r="E8" s="297"/>
      <c r="F8" s="297"/>
      <c r="G8" s="297"/>
      <c r="H8" s="297"/>
      <c r="I8" s="297"/>
      <c r="J8" s="104"/>
    </row>
    <row r="9" spans="1:10" ht="18.600000000000001" customHeight="1">
      <c r="A9" s="35"/>
      <c r="B9" s="35"/>
      <c r="C9" s="35"/>
      <c r="D9" s="38"/>
      <c r="E9" s="38"/>
      <c r="F9" s="38"/>
      <c r="G9" s="38"/>
      <c r="H9" s="38"/>
      <c r="I9" s="38"/>
      <c r="J9" s="35"/>
    </row>
    <row r="10" spans="1:10" ht="18.600000000000001" customHeight="1">
      <c r="A10" s="35"/>
      <c r="B10" s="181" t="s">
        <v>409</v>
      </c>
      <c r="C10" s="154">
        <v>2025</v>
      </c>
      <c r="D10" s="154">
        <v>2024</v>
      </c>
      <c r="E10" s="154">
        <v>2023</v>
      </c>
      <c r="F10" s="154">
        <v>2022</v>
      </c>
      <c r="G10" s="154">
        <v>2021</v>
      </c>
      <c r="H10" s="154">
        <v>2020</v>
      </c>
      <c r="I10" s="154">
        <v>2019</v>
      </c>
      <c r="J10" s="35"/>
    </row>
    <row r="11" spans="1:10" ht="18.600000000000001" customHeight="1">
      <c r="A11" s="35"/>
      <c r="B11" s="125" t="s">
        <v>103</v>
      </c>
      <c r="C11" s="193">
        <v>199.79391478000002</v>
      </c>
      <c r="D11" s="193">
        <v>198.92432793</v>
      </c>
      <c r="E11" s="193">
        <v>201.52129816000001</v>
      </c>
      <c r="F11" s="193">
        <v>200.87042753</v>
      </c>
      <c r="G11" s="193">
        <v>199.17277641000001</v>
      </c>
      <c r="H11" s="193">
        <v>295.76669497999995</v>
      </c>
      <c r="I11" s="194">
        <v>394.98749454520004</v>
      </c>
      <c r="J11" s="35"/>
    </row>
    <row r="12" spans="1:10" ht="18.600000000000001" customHeight="1">
      <c r="A12" s="35"/>
      <c r="B12" s="125" t="s">
        <v>104</v>
      </c>
      <c r="C12" s="193">
        <v>103.48141303</v>
      </c>
      <c r="D12" s="193">
        <v>86.464524429999997</v>
      </c>
      <c r="E12" s="193">
        <v>96.242212859999995</v>
      </c>
      <c r="F12" s="193">
        <v>123.96773223</v>
      </c>
      <c r="G12" s="193">
        <v>116.76291191</v>
      </c>
      <c r="H12" s="193">
        <v>186.24472222999998</v>
      </c>
      <c r="I12" s="194">
        <v>237.80804654520003</v>
      </c>
      <c r="J12" s="35"/>
    </row>
    <row r="13" spans="1:10" ht="18.600000000000001" customHeight="1">
      <c r="A13" s="35"/>
      <c r="B13" s="125" t="s">
        <v>105</v>
      </c>
      <c r="C13" s="193">
        <v>13.611119</v>
      </c>
      <c r="D13" s="193">
        <v>21.07169</v>
      </c>
      <c r="E13" s="193">
        <v>19.106148999999998</v>
      </c>
      <c r="F13" s="193">
        <v>12.141609000000001</v>
      </c>
      <c r="G13" s="193">
        <v>6.8316359999999996</v>
      </c>
      <c r="H13" s="193">
        <v>12.823319250000001</v>
      </c>
      <c r="I13" s="194">
        <v>19.325983000000001</v>
      </c>
      <c r="J13" s="35"/>
    </row>
    <row r="14" spans="1:10" ht="18.600000000000001" customHeight="1">
      <c r="A14" s="35"/>
      <c r="B14" s="125" t="s">
        <v>106</v>
      </c>
      <c r="C14" s="193">
        <v>44.888849</v>
      </c>
      <c r="D14" s="193">
        <v>43.044527000000002</v>
      </c>
      <c r="E14" s="193">
        <v>44.506264000000002</v>
      </c>
      <c r="F14" s="193">
        <v>12.527429</v>
      </c>
      <c r="G14" s="193">
        <v>6.1416580000000005</v>
      </c>
      <c r="H14" s="193">
        <v>11.537587</v>
      </c>
      <c r="I14" s="194">
        <v>22.432874999999999</v>
      </c>
      <c r="J14" s="35"/>
    </row>
    <row r="15" spans="1:10" ht="18.600000000000001" customHeight="1">
      <c r="A15" s="35"/>
      <c r="B15" s="125" t="s">
        <v>107</v>
      </c>
      <c r="C15" s="193">
        <v>3.634036</v>
      </c>
      <c r="D15" s="193">
        <v>8.5320435000000003</v>
      </c>
      <c r="E15" s="193">
        <v>7.969703</v>
      </c>
      <c r="F15" s="193">
        <v>6.5440595000000004</v>
      </c>
      <c r="G15" s="193">
        <v>5.014049</v>
      </c>
      <c r="H15" s="193">
        <v>4.9002400000000002</v>
      </c>
      <c r="I15" s="194">
        <v>9.0285895000000007</v>
      </c>
      <c r="J15" s="35"/>
    </row>
    <row r="16" spans="1:10" ht="18.600000000000001" customHeight="1">
      <c r="A16" s="35"/>
      <c r="B16" s="125" t="s">
        <v>108</v>
      </c>
      <c r="C16" s="193">
        <v>30.907555500000001</v>
      </c>
      <c r="D16" s="193">
        <v>35.129268000000003</v>
      </c>
      <c r="E16" s="193">
        <v>31.681626300000001</v>
      </c>
      <c r="F16" s="193">
        <v>42.695187799999999</v>
      </c>
      <c r="G16" s="193">
        <v>57.173380499999993</v>
      </c>
      <c r="H16" s="193">
        <v>67.395106499999997</v>
      </c>
      <c r="I16" s="194">
        <v>88.864865499999993</v>
      </c>
      <c r="J16" s="35"/>
    </row>
    <row r="17" spans="1:10" ht="18.600000000000001" customHeight="1">
      <c r="A17" s="35"/>
      <c r="B17" s="125" t="s">
        <v>109</v>
      </c>
      <c r="C17" s="193">
        <v>0.60295600000000005</v>
      </c>
      <c r="D17" s="193">
        <v>0.53009499999999998</v>
      </c>
      <c r="E17" s="193">
        <v>0.94879999999999998</v>
      </c>
      <c r="F17" s="193">
        <v>0.70513000000000003</v>
      </c>
      <c r="G17" s="193">
        <v>1.1530550000000002</v>
      </c>
      <c r="H17" s="193">
        <v>2.0647450000000003</v>
      </c>
      <c r="I17" s="194">
        <v>0.29718</v>
      </c>
      <c r="J17" s="35"/>
    </row>
    <row r="18" spans="1:10" ht="18.600000000000001" customHeight="1">
      <c r="A18" s="35"/>
      <c r="B18" s="125" t="s">
        <v>110</v>
      </c>
      <c r="C18" s="193">
        <v>2.6679862499999998</v>
      </c>
      <c r="D18" s="193">
        <v>4.1521800000000004</v>
      </c>
      <c r="E18" s="193">
        <v>0.47473300000000002</v>
      </c>
      <c r="F18" s="193">
        <v>1.9770399999999999</v>
      </c>
      <c r="G18" s="193">
        <v>5.7887160000000009</v>
      </c>
      <c r="H18" s="193">
        <v>9.9808649999999997</v>
      </c>
      <c r="I18" s="194">
        <v>15.917954999999999</v>
      </c>
      <c r="J18" s="35"/>
    </row>
    <row r="19" spans="1:10" ht="18.600000000000001" customHeight="1">
      <c r="A19" s="35"/>
      <c r="B19" s="125" t="s">
        <v>111</v>
      </c>
      <c r="C19" s="194" t="s">
        <v>89</v>
      </c>
      <c r="D19" s="194" t="s">
        <v>89</v>
      </c>
      <c r="E19" s="193">
        <v>0.59180999999999995</v>
      </c>
      <c r="F19" s="193">
        <v>0.31224000000000002</v>
      </c>
      <c r="G19" s="194">
        <v>0.30736999999999998</v>
      </c>
      <c r="H19" s="193">
        <v>0.82011000000000001</v>
      </c>
      <c r="I19" s="194">
        <v>1.3120000000000001</v>
      </c>
      <c r="J19" s="35"/>
    </row>
    <row r="20" spans="1:10" ht="18.600000000000001" customHeight="1">
      <c r="A20" s="35"/>
      <c r="B20" s="35"/>
      <c r="C20" s="35"/>
      <c r="D20" s="52"/>
      <c r="E20" s="124"/>
      <c r="F20" s="124"/>
      <c r="G20" s="38"/>
      <c r="H20" s="38"/>
      <c r="I20" s="38"/>
      <c r="J20" s="35"/>
    </row>
    <row r="21" spans="1:10" ht="18.600000000000001" customHeight="1">
      <c r="A21" s="35"/>
      <c r="B21" s="181" t="s">
        <v>133</v>
      </c>
      <c r="C21" s="154">
        <v>2025</v>
      </c>
      <c r="D21" s="154">
        <v>2024</v>
      </c>
      <c r="E21" s="154">
        <v>2023</v>
      </c>
      <c r="F21" s="154">
        <v>2022</v>
      </c>
      <c r="G21" s="154">
        <v>2021</v>
      </c>
      <c r="H21" s="154">
        <v>2020</v>
      </c>
      <c r="I21" s="154">
        <v>2019</v>
      </c>
      <c r="J21" s="35"/>
    </row>
    <row r="22" spans="1:10" ht="18.600000000000001" customHeight="1">
      <c r="A22" s="35"/>
      <c r="B22" s="125" t="s">
        <v>103</v>
      </c>
      <c r="C22" s="193">
        <v>9.9422763922361455</v>
      </c>
      <c r="D22" s="193">
        <v>10.199999999999999</v>
      </c>
      <c r="E22" s="193">
        <v>9.6928631978657673</v>
      </c>
      <c r="F22" s="193">
        <v>9.3935461802339599</v>
      </c>
      <c r="G22" s="155">
        <v>9.113201428250326</v>
      </c>
      <c r="H22" s="155">
        <v>13.460488656613599</v>
      </c>
      <c r="I22" s="155">
        <v>19.020096720850638</v>
      </c>
      <c r="J22" s="35"/>
    </row>
    <row r="23" spans="1:10" ht="18.600000000000001" customHeight="1">
      <c r="A23" s="35"/>
      <c r="B23" s="125" t="s">
        <v>104</v>
      </c>
      <c r="C23" s="193">
        <v>10.338969871923121</v>
      </c>
      <c r="D23" s="193">
        <v>8.8000000000000007</v>
      </c>
      <c r="E23" s="193">
        <v>9.8419292643470513</v>
      </c>
      <c r="F23" s="193">
        <v>11.912112841371499</v>
      </c>
      <c r="G23" s="155">
        <v>10.808966229534374</v>
      </c>
      <c r="H23" s="155">
        <v>16.900862259401194</v>
      </c>
      <c r="I23" s="155">
        <v>22.37006950076324</v>
      </c>
      <c r="J23" s="35"/>
    </row>
    <row r="24" spans="1:10" ht="18.600000000000001" customHeight="1">
      <c r="A24" s="35"/>
      <c r="B24" s="125" t="s">
        <v>105</v>
      </c>
      <c r="C24" s="193">
        <v>8.5247418541884521</v>
      </c>
      <c r="D24" s="193">
        <v>13.8</v>
      </c>
      <c r="E24" s="193">
        <v>12.38509228661604</v>
      </c>
      <c r="F24" s="193">
        <v>7.5744348204939902</v>
      </c>
      <c r="G24" s="155">
        <v>3.9666924081869643</v>
      </c>
      <c r="H24" s="155">
        <v>7.0617196690686646</v>
      </c>
      <c r="I24" s="155">
        <v>10.290345515555883</v>
      </c>
      <c r="J24" s="35"/>
    </row>
    <row r="25" spans="1:10" ht="18.600000000000001" customHeight="1">
      <c r="A25" s="35"/>
      <c r="B25" s="125" t="s">
        <v>106</v>
      </c>
      <c r="C25" s="193">
        <v>31.400999571620577</v>
      </c>
      <c r="D25" s="193">
        <v>29.9</v>
      </c>
      <c r="E25" s="193">
        <v>30.790254859474977</v>
      </c>
      <c r="F25" s="193">
        <v>8.6811635968963099</v>
      </c>
      <c r="G25" s="155">
        <v>4.2131078717201165</v>
      </c>
      <c r="H25" s="155">
        <v>7.6980291983390847</v>
      </c>
      <c r="I25" s="155">
        <v>15.457318381969774</v>
      </c>
      <c r="J25" s="35"/>
    </row>
    <row r="26" spans="1:10" ht="18.600000000000001" customHeight="1">
      <c r="A26" s="35"/>
      <c r="B26" s="125" t="s">
        <v>107</v>
      </c>
      <c r="C26" s="193">
        <v>5.7174446261527176</v>
      </c>
      <c r="D26" s="193">
        <v>9.1999999999999993</v>
      </c>
      <c r="E26" s="193">
        <v>7.6352658065511578</v>
      </c>
      <c r="F26" s="193">
        <v>6.0773618440424002</v>
      </c>
      <c r="G26" s="155">
        <v>4.4559422350588758</v>
      </c>
      <c r="H26" s="155">
        <v>4.2556152197302808</v>
      </c>
      <c r="I26" s="155">
        <v>8.1620553861647025</v>
      </c>
      <c r="J26" s="35"/>
    </row>
    <row r="27" spans="1:10" ht="18.600000000000001" customHeight="1">
      <c r="A27" s="35"/>
      <c r="B27" s="125" t="s">
        <v>108</v>
      </c>
      <c r="C27" s="193">
        <v>23.104870937636605</v>
      </c>
      <c r="D27" s="193">
        <v>26.054361587177659</v>
      </c>
      <c r="E27" s="193">
        <v>22.968239068718574</v>
      </c>
      <c r="F27" s="193">
        <v>31.413090209855199</v>
      </c>
      <c r="G27" s="155">
        <v>40.412355893267353</v>
      </c>
      <c r="H27" s="155">
        <v>47.425637411670827</v>
      </c>
      <c r="I27" s="155">
        <v>62.305261040925856</v>
      </c>
      <c r="J27" s="35"/>
    </row>
    <row r="28" spans="1:10" ht="18.600000000000001" customHeight="1">
      <c r="A28" s="35"/>
      <c r="B28" s="125" t="s">
        <v>109</v>
      </c>
      <c r="C28" s="193">
        <v>13.816590284142988</v>
      </c>
      <c r="D28" s="193">
        <v>11.8</v>
      </c>
      <c r="E28" s="193">
        <v>30.790254859474977</v>
      </c>
      <c r="F28" s="193">
        <v>15.003713490108399</v>
      </c>
      <c r="G28" s="155">
        <v>25.066413043478263</v>
      </c>
      <c r="H28" s="155">
        <v>41.840889309680428</v>
      </c>
      <c r="I28" s="155">
        <v>5.3251005169442855</v>
      </c>
      <c r="J28" s="35"/>
    </row>
    <row r="29" spans="1:10" ht="18.600000000000001" customHeight="1">
      <c r="A29" s="35"/>
      <c r="B29" s="125" t="s">
        <v>110</v>
      </c>
      <c r="C29" s="193">
        <v>0.59232730384678767</v>
      </c>
      <c r="D29" s="193">
        <v>0.9</v>
      </c>
      <c r="E29" s="193">
        <v>0.1139693789116896</v>
      </c>
      <c r="F29" s="193">
        <v>0.48724204871662202</v>
      </c>
      <c r="G29" s="155">
        <v>1.4920332495650497</v>
      </c>
      <c r="H29" s="155">
        <v>2.663450868158928</v>
      </c>
      <c r="I29" s="155">
        <v>5.032509865533962</v>
      </c>
      <c r="J29" s="35"/>
    </row>
    <row r="30" spans="1:10" ht="18.600000000000001" customHeight="1">
      <c r="A30" s="35"/>
      <c r="B30" s="125" t="s">
        <v>111</v>
      </c>
      <c r="C30" s="195" t="s">
        <v>89</v>
      </c>
      <c r="D30" s="195" t="s">
        <v>89</v>
      </c>
      <c r="E30" s="193">
        <v>0.42571816365119763</v>
      </c>
      <c r="F30" s="193">
        <v>0.227766256519183</v>
      </c>
      <c r="G30" s="155">
        <v>0.21841890211405224</v>
      </c>
      <c r="H30" s="155">
        <v>0.646153478539784</v>
      </c>
      <c r="I30" s="155">
        <v>1.2429111653849452</v>
      </c>
      <c r="J30" s="35"/>
    </row>
    <row r="31" spans="1:10" ht="13.5" customHeight="1">
      <c r="A31" s="35"/>
      <c r="B31" s="35"/>
      <c r="C31" s="35"/>
      <c r="D31" s="38"/>
      <c r="E31" s="38"/>
      <c r="F31" s="38"/>
      <c r="G31" s="38"/>
      <c r="H31" s="38"/>
      <c r="I31" s="38"/>
      <c r="J31" s="35"/>
    </row>
    <row r="32" spans="1:10" ht="13.5" customHeight="1">
      <c r="A32" s="35"/>
      <c r="B32" s="35"/>
      <c r="C32" s="35"/>
      <c r="D32" s="38"/>
      <c r="E32" s="38"/>
      <c r="F32" s="38"/>
      <c r="G32" s="38"/>
      <c r="H32" s="38"/>
      <c r="I32" s="38"/>
      <c r="J32" s="35"/>
    </row>
    <row r="33" spans="1:10" ht="13.5" customHeight="1">
      <c r="A33" s="35"/>
      <c r="B33" s="35"/>
      <c r="C33" s="35"/>
      <c r="D33" s="38"/>
      <c r="E33" s="38"/>
      <c r="F33" s="38"/>
      <c r="G33" s="38"/>
      <c r="H33" s="38"/>
      <c r="I33" s="38"/>
      <c r="J33" s="35"/>
    </row>
  </sheetData>
  <sheetProtection algorithmName="SHA-512" hashValue="xdzjugqlJuLZcv214XtVihrXHQ/xS8NBDJaWXAZG8T6c50SCVAHCfKBD+LdIcZdZOykWTIUAFySrYelIwVft9w==" saltValue="FeYnwPida2b1JVckoWOqHQ==" spinCount="100000" sheet="1" objects="1" scenarios="1"/>
  <mergeCells count="3">
    <mergeCell ref="B4:I4"/>
    <mergeCell ref="B6:I6"/>
    <mergeCell ref="B8:I8"/>
  </mergeCells>
  <pageMargins left="0.7" right="0.7" top="0.75" bottom="0.75" header="0.3" footer="0.3"/>
  <pageSetup scale="48"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tabColor theme="5"/>
    <pageSetUpPr fitToPage="1"/>
  </sheetPr>
  <dimension ref="A1:S74"/>
  <sheetViews>
    <sheetView showGridLines="0" workbookViewId="0"/>
  </sheetViews>
  <sheetFormatPr defaultColWidth="9.42578125" defaultRowHeight="13.5" customHeight="1"/>
  <cols>
    <col min="1" max="1" width="4.42578125" style="1" customWidth="1"/>
    <col min="2" max="2" width="50.5703125" style="1" customWidth="1"/>
    <col min="3" max="3" width="20.5703125" style="1" customWidth="1"/>
    <col min="4" max="6" width="20.5703125" style="15" customWidth="1"/>
    <col min="7" max="7" width="20.140625" style="15" customWidth="1"/>
    <col min="8" max="9" width="20.5703125" style="15" customWidth="1"/>
    <col min="10" max="10" width="107.42578125" style="1" customWidth="1"/>
    <col min="11" max="11" width="18.42578125" style="1" customWidth="1"/>
    <col min="12" max="12" width="17" style="1" customWidth="1"/>
    <col min="13" max="14" width="13.42578125" style="1" bestFit="1" customWidth="1"/>
    <col min="15" max="15" width="17.42578125" style="1" bestFit="1" customWidth="1"/>
    <col min="16" max="17" width="13.42578125" style="1" bestFit="1" customWidth="1"/>
    <col min="18" max="18" width="50.5703125" style="25" customWidth="1"/>
    <col min="19" max="16384" width="9.42578125" style="1"/>
  </cols>
  <sheetData>
    <row r="1" spans="1:19" ht="14.45" customHeight="1">
      <c r="R1" s="18"/>
    </row>
    <row r="2" spans="1:19" ht="14.45" customHeight="1">
      <c r="R2" s="18"/>
    </row>
    <row r="3" spans="1:19" ht="14.45" customHeight="1">
      <c r="R3" s="18"/>
    </row>
    <row r="4" spans="1:19" s="4" customFormat="1" ht="33" customHeight="1">
      <c r="B4" s="274" t="s">
        <v>134</v>
      </c>
      <c r="C4" s="274"/>
      <c r="D4" s="274"/>
      <c r="E4" s="274"/>
      <c r="F4" s="274"/>
      <c r="G4" s="274"/>
      <c r="H4" s="274"/>
      <c r="I4" s="67"/>
      <c r="J4" s="19"/>
      <c r="K4" s="19"/>
      <c r="L4" s="19"/>
      <c r="M4" s="19"/>
      <c r="N4" s="19"/>
      <c r="O4" s="19"/>
      <c r="P4" s="19"/>
      <c r="Q4" s="19"/>
      <c r="R4" s="19"/>
    </row>
    <row r="5" spans="1:19" ht="18.95" customHeight="1">
      <c r="A5" s="35"/>
      <c r="B5" s="35"/>
      <c r="C5" s="35"/>
      <c r="D5" s="38"/>
      <c r="E5" s="38"/>
      <c r="F5" s="38"/>
      <c r="G5" s="38"/>
      <c r="H5" s="38"/>
      <c r="I5" s="38"/>
      <c r="J5" s="35"/>
      <c r="R5" s="18"/>
    </row>
    <row r="6" spans="1:19" ht="18.95" customHeight="1">
      <c r="A6" s="35"/>
      <c r="B6" s="308" t="s">
        <v>492</v>
      </c>
      <c r="C6" s="308"/>
      <c r="D6" s="308"/>
      <c r="E6" s="308"/>
      <c r="F6" s="308"/>
      <c r="G6" s="308"/>
      <c r="H6" s="308"/>
      <c r="I6" s="308"/>
      <c r="J6" s="35"/>
      <c r="K6" s="35"/>
      <c r="L6" s="35"/>
      <c r="M6" s="35"/>
      <c r="N6" s="35"/>
      <c r="O6" s="35"/>
      <c r="P6" s="35"/>
      <c r="Q6" s="35"/>
      <c r="R6" s="45"/>
      <c r="S6" s="35"/>
    </row>
    <row r="7" spans="1:19" ht="18.95" customHeight="1">
      <c r="A7" s="35"/>
      <c r="B7" s="46"/>
      <c r="C7" s="46"/>
      <c r="D7" s="46"/>
      <c r="E7" s="46"/>
      <c r="F7" s="46"/>
      <c r="G7" s="46"/>
      <c r="H7" s="46"/>
      <c r="I7" s="46"/>
      <c r="J7" s="35"/>
      <c r="K7" s="35"/>
      <c r="L7" s="35"/>
      <c r="M7" s="35"/>
      <c r="N7" s="35"/>
      <c r="O7" s="35"/>
      <c r="P7" s="35"/>
      <c r="Q7" s="35"/>
      <c r="R7" s="45"/>
      <c r="S7" s="35"/>
    </row>
    <row r="8" spans="1:19" ht="18.95" customHeight="1">
      <c r="A8" s="35"/>
      <c r="B8" s="308" t="s">
        <v>410</v>
      </c>
      <c r="C8" s="308"/>
      <c r="D8" s="308"/>
      <c r="E8" s="308"/>
      <c r="F8" s="308"/>
      <c r="G8" s="308"/>
      <c r="H8" s="308"/>
      <c r="I8" s="308"/>
      <c r="J8" s="35"/>
      <c r="K8" s="35"/>
      <c r="L8" s="35"/>
      <c r="M8" s="35"/>
      <c r="N8" s="35"/>
      <c r="O8" s="35"/>
      <c r="P8" s="35"/>
      <c r="Q8" s="35"/>
      <c r="R8" s="45"/>
      <c r="S8" s="35"/>
    </row>
    <row r="9" spans="1:19" ht="18.600000000000001" customHeight="1">
      <c r="A9" s="35"/>
      <c r="B9" s="35"/>
      <c r="C9" s="35"/>
      <c r="D9" s="38"/>
      <c r="E9" s="38"/>
      <c r="F9" s="38"/>
      <c r="G9" s="38"/>
      <c r="H9" s="38"/>
      <c r="I9" s="38"/>
      <c r="J9" s="35"/>
      <c r="K9" s="35"/>
      <c r="L9" s="35"/>
      <c r="M9" s="35"/>
      <c r="N9" s="35"/>
      <c r="O9" s="35"/>
      <c r="P9" s="35"/>
      <c r="Q9" s="35"/>
      <c r="R9" s="45"/>
      <c r="S9" s="35"/>
    </row>
    <row r="10" spans="1:19" ht="18.600000000000001" customHeight="1">
      <c r="A10" s="35"/>
      <c r="B10" s="181" t="s">
        <v>411</v>
      </c>
      <c r="C10" s="154">
        <v>2025</v>
      </c>
      <c r="D10" s="160">
        <v>2024</v>
      </c>
      <c r="E10" s="160">
        <v>2023</v>
      </c>
      <c r="F10" s="160">
        <v>2022</v>
      </c>
      <c r="G10" s="154">
        <v>2021</v>
      </c>
      <c r="H10" s="160">
        <v>2020</v>
      </c>
      <c r="I10" s="154">
        <v>2019</v>
      </c>
      <c r="J10" s="47"/>
      <c r="K10" s="35"/>
      <c r="L10" s="35"/>
      <c r="M10" s="35"/>
      <c r="N10" s="35"/>
      <c r="O10" s="35"/>
      <c r="P10" s="35"/>
      <c r="Q10" s="35"/>
      <c r="R10" s="45"/>
      <c r="S10" s="35"/>
    </row>
    <row r="11" spans="1:19" ht="18.600000000000001" customHeight="1">
      <c r="A11" s="35"/>
      <c r="B11" s="125" t="s">
        <v>103</v>
      </c>
      <c r="C11" s="165">
        <v>6621.7694011609965</v>
      </c>
      <c r="D11" s="165">
        <v>9326.8869783802966</v>
      </c>
      <c r="E11" s="165">
        <v>9871.3928057563426</v>
      </c>
      <c r="F11" s="165">
        <v>7974.5062150011527</v>
      </c>
      <c r="G11" s="165">
        <v>5837.0650249057599</v>
      </c>
      <c r="H11" s="165">
        <v>11153.356988004854</v>
      </c>
      <c r="I11" s="165">
        <v>22345.609668174373</v>
      </c>
      <c r="J11" s="81"/>
      <c r="K11" s="35"/>
      <c r="L11" s="35"/>
      <c r="M11" s="35"/>
      <c r="N11" s="35"/>
      <c r="O11" s="35"/>
      <c r="P11" s="35"/>
      <c r="Q11" s="35"/>
      <c r="R11" s="45"/>
      <c r="S11" s="35"/>
    </row>
    <row r="12" spans="1:19" ht="18.600000000000001" customHeight="1">
      <c r="A12" s="35"/>
      <c r="B12" s="125" t="s">
        <v>104</v>
      </c>
      <c r="C12" s="165">
        <v>3747.6451082863409</v>
      </c>
      <c r="D12" s="165">
        <v>5305.9155927987658</v>
      </c>
      <c r="E12" s="165">
        <v>5662.826228846573</v>
      </c>
      <c r="F12" s="165">
        <v>4753.1206986179523</v>
      </c>
      <c r="G12" s="165">
        <v>3894.8239974624007</v>
      </c>
      <c r="H12" s="165">
        <v>7104.5075799854203</v>
      </c>
      <c r="I12" s="165">
        <v>12924.829066995133</v>
      </c>
      <c r="J12" s="81"/>
      <c r="K12" s="35"/>
      <c r="L12" s="35"/>
      <c r="M12" s="35"/>
      <c r="N12" s="35"/>
      <c r="O12" s="35"/>
      <c r="P12" s="35"/>
      <c r="Q12" s="35"/>
      <c r="R12" s="45"/>
      <c r="S12" s="35"/>
    </row>
    <row r="13" spans="1:19" ht="18.600000000000001" customHeight="1">
      <c r="A13" s="35"/>
      <c r="B13" s="125" t="s">
        <v>105</v>
      </c>
      <c r="C13" s="165">
        <v>674.99740773262602</v>
      </c>
      <c r="D13" s="165">
        <v>923.96966205865101</v>
      </c>
      <c r="E13" s="165">
        <v>964.44259609222991</v>
      </c>
      <c r="F13" s="165">
        <v>748.26285988740074</v>
      </c>
      <c r="G13" s="165">
        <v>509.0423901634</v>
      </c>
      <c r="H13" s="165">
        <v>1056.8416156327</v>
      </c>
      <c r="I13" s="165">
        <v>2434.1678148601668</v>
      </c>
      <c r="J13" s="81"/>
      <c r="K13" s="35"/>
      <c r="L13" s="35"/>
      <c r="M13" s="35"/>
      <c r="N13" s="35"/>
      <c r="O13" s="35"/>
      <c r="P13" s="35"/>
      <c r="Q13" s="35"/>
      <c r="R13" s="45"/>
      <c r="S13" s="35"/>
    </row>
    <row r="14" spans="1:19" ht="18.600000000000001" customHeight="1">
      <c r="A14" s="35"/>
      <c r="B14" s="125" t="s">
        <v>106</v>
      </c>
      <c r="C14" s="165">
        <v>630.7811332957416</v>
      </c>
      <c r="D14" s="165">
        <v>782.14789552906484</v>
      </c>
      <c r="E14" s="165">
        <v>784.83836837375804</v>
      </c>
      <c r="F14" s="165">
        <v>513.24523131520004</v>
      </c>
      <c r="G14" s="165">
        <v>307.80415000400001</v>
      </c>
      <c r="H14" s="165">
        <v>802.04761439185495</v>
      </c>
      <c r="I14" s="165">
        <v>1654.8649590647665</v>
      </c>
      <c r="J14" s="81"/>
      <c r="K14" s="35"/>
      <c r="L14" s="35"/>
      <c r="M14" s="35"/>
      <c r="N14" s="35"/>
      <c r="O14" s="35"/>
      <c r="P14" s="35"/>
      <c r="Q14" s="35"/>
      <c r="R14" s="45"/>
      <c r="S14" s="35"/>
    </row>
    <row r="15" spans="1:19" ht="18.600000000000001" customHeight="1">
      <c r="A15" s="35"/>
      <c r="B15" s="125" t="s">
        <v>107</v>
      </c>
      <c r="C15" s="165">
        <v>427.80970788074927</v>
      </c>
      <c r="D15" s="165">
        <v>699.56923758637595</v>
      </c>
      <c r="E15" s="165">
        <v>672.69215321704428</v>
      </c>
      <c r="F15" s="165">
        <v>645.87412836499993</v>
      </c>
      <c r="G15" s="165">
        <v>56.659639133899994</v>
      </c>
      <c r="H15" s="165">
        <v>735.08762037600002</v>
      </c>
      <c r="I15" s="165">
        <v>2035.5387049112667</v>
      </c>
      <c r="J15" s="81"/>
      <c r="K15" s="35"/>
      <c r="L15" s="35"/>
      <c r="M15" s="35"/>
      <c r="N15" s="35"/>
      <c r="O15" s="57"/>
      <c r="P15" s="47"/>
      <c r="Q15" s="57"/>
      <c r="R15" s="60"/>
      <c r="S15" s="35"/>
    </row>
    <row r="16" spans="1:19" ht="18.600000000000001" customHeight="1">
      <c r="A16" s="35"/>
      <c r="B16" s="125" t="s">
        <v>108</v>
      </c>
      <c r="C16" s="165">
        <v>420.04091050265004</v>
      </c>
      <c r="D16" s="165">
        <v>540.2371728132</v>
      </c>
      <c r="E16" s="165">
        <v>460.92965834562403</v>
      </c>
      <c r="F16" s="165">
        <v>430.24020827130005</v>
      </c>
      <c r="G16" s="165">
        <v>597.58506027210001</v>
      </c>
      <c r="H16" s="165">
        <v>875.21645077610003</v>
      </c>
      <c r="I16" s="165">
        <v>1022.5731419145</v>
      </c>
      <c r="J16" s="81"/>
      <c r="K16" s="35"/>
      <c r="L16" s="35"/>
      <c r="M16" s="35"/>
      <c r="N16" s="35"/>
      <c r="O16" s="57"/>
      <c r="P16" s="47"/>
      <c r="Q16" s="57"/>
      <c r="R16" s="60"/>
      <c r="S16" s="35"/>
    </row>
    <row r="17" spans="1:19" ht="18.600000000000001" customHeight="1">
      <c r="A17" s="35"/>
      <c r="B17" s="125" t="s">
        <v>109</v>
      </c>
      <c r="C17" s="165">
        <v>17.316651460999999</v>
      </c>
      <c r="D17" s="165">
        <v>13.3099062335</v>
      </c>
      <c r="E17" s="165">
        <v>12.498313423999999</v>
      </c>
      <c r="F17" s="165">
        <v>5.8402865219999995</v>
      </c>
      <c r="G17" s="165">
        <v>2.0405705999999997</v>
      </c>
      <c r="H17" s="165">
        <v>9.8685185530000012</v>
      </c>
      <c r="I17" s="165">
        <v>18.595037442500001</v>
      </c>
      <c r="J17" s="81"/>
      <c r="K17" s="35"/>
      <c r="L17" s="35"/>
      <c r="M17" s="35"/>
      <c r="N17" s="35"/>
      <c r="O17" s="57"/>
      <c r="P17" s="47"/>
      <c r="Q17" s="57"/>
      <c r="R17" s="60"/>
      <c r="S17" s="35"/>
    </row>
    <row r="18" spans="1:19" ht="18.600000000000001" customHeight="1">
      <c r="A18" s="35"/>
      <c r="B18" s="125" t="s">
        <v>110</v>
      </c>
      <c r="C18" s="165">
        <v>527.10674211547507</v>
      </c>
      <c r="D18" s="165">
        <v>804.79785506999997</v>
      </c>
      <c r="E18" s="165">
        <v>857.02994402484001</v>
      </c>
      <c r="F18" s="165">
        <v>633.0479860986037</v>
      </c>
      <c r="G18" s="165">
        <v>352.38032132149999</v>
      </c>
      <c r="H18" s="165">
        <v>270.71081063060001</v>
      </c>
      <c r="I18" s="165">
        <v>1402.0391026548</v>
      </c>
      <c r="J18" s="34"/>
      <c r="K18" s="35"/>
      <c r="L18" s="35"/>
      <c r="M18" s="35"/>
      <c r="N18" s="35"/>
      <c r="O18" s="35"/>
      <c r="P18" s="35"/>
      <c r="Q18" s="35"/>
      <c r="R18" s="45"/>
      <c r="S18" s="35"/>
    </row>
    <row r="19" spans="1:19" ht="18.600000000000001" customHeight="1">
      <c r="A19" s="35"/>
      <c r="B19" s="125" t="s">
        <v>111</v>
      </c>
      <c r="C19" s="165" t="s">
        <v>89</v>
      </c>
      <c r="D19" s="165" t="s">
        <v>89</v>
      </c>
      <c r="E19" s="165">
        <v>235.8288481708</v>
      </c>
      <c r="F19" s="165">
        <v>134.59241081600001</v>
      </c>
      <c r="G19" s="165">
        <v>58.310928019999999</v>
      </c>
      <c r="H19" s="165">
        <v>183.826177734</v>
      </c>
      <c r="I19" s="165">
        <v>329.57737716000003</v>
      </c>
      <c r="J19" s="34"/>
      <c r="K19" s="35"/>
      <c r="L19" s="35"/>
      <c r="M19" s="35"/>
      <c r="N19" s="35"/>
      <c r="O19" s="35"/>
      <c r="P19" s="35"/>
      <c r="Q19" s="35"/>
      <c r="R19" s="45"/>
      <c r="S19" s="35"/>
    </row>
    <row r="20" spans="1:19" ht="18.600000000000001" customHeight="1">
      <c r="A20" s="35"/>
      <c r="B20" s="125" t="s">
        <v>361</v>
      </c>
      <c r="C20" s="165">
        <v>176.07173988641435</v>
      </c>
      <c r="D20" s="165">
        <v>256.93965629073898</v>
      </c>
      <c r="E20" s="165">
        <v>220.4282993482538</v>
      </c>
      <c r="F20" s="165">
        <v>110.64312361418962</v>
      </c>
      <c r="G20" s="165">
        <v>58.417967928459788</v>
      </c>
      <c r="H20" s="165">
        <v>115.52294334957983</v>
      </c>
      <c r="I20" s="165">
        <v>523.42446317123586</v>
      </c>
      <c r="J20" s="81"/>
      <c r="K20" s="35"/>
      <c r="L20" s="35"/>
      <c r="M20" s="35"/>
      <c r="N20" s="35"/>
      <c r="O20" s="35"/>
      <c r="P20" s="35"/>
      <c r="Q20" s="35"/>
      <c r="R20" s="45"/>
      <c r="S20" s="35"/>
    </row>
    <row r="21" spans="1:19" ht="18.600000000000001" customHeight="1">
      <c r="A21" s="35"/>
      <c r="B21" s="288" t="s">
        <v>135</v>
      </c>
      <c r="C21" s="288"/>
      <c r="D21" s="306"/>
      <c r="E21" s="288"/>
      <c r="F21" s="288"/>
      <c r="G21" s="288"/>
      <c r="H21" s="305"/>
      <c r="I21" s="305"/>
      <c r="J21" s="81"/>
      <c r="K21" s="35"/>
      <c r="L21" s="35"/>
      <c r="M21" s="35"/>
      <c r="N21" s="35"/>
      <c r="O21" s="35"/>
      <c r="P21" s="35"/>
      <c r="Q21" s="35"/>
      <c r="R21" s="45"/>
      <c r="S21" s="35"/>
    </row>
    <row r="22" spans="1:19" ht="18.600000000000001" customHeight="1">
      <c r="A22" s="35"/>
      <c r="B22" s="47"/>
      <c r="C22" s="47"/>
      <c r="D22" s="38"/>
      <c r="E22" s="38"/>
      <c r="F22" s="38"/>
      <c r="G22" s="38"/>
      <c r="H22" s="78"/>
      <c r="I22" s="78"/>
      <c r="J22" s="81"/>
      <c r="K22" s="57"/>
      <c r="L22" s="57"/>
      <c r="M22" s="57"/>
      <c r="N22" s="57"/>
      <c r="O22" s="35"/>
      <c r="P22" s="35"/>
      <c r="Q22" s="35"/>
      <c r="R22" s="45"/>
      <c r="S22" s="35"/>
    </row>
    <row r="23" spans="1:19" ht="18.600000000000001" customHeight="1">
      <c r="A23" s="35"/>
      <c r="B23" s="181" t="s">
        <v>136</v>
      </c>
      <c r="C23" s="160">
        <v>2025</v>
      </c>
      <c r="D23" s="160">
        <v>2024</v>
      </c>
      <c r="E23" s="160">
        <v>2023</v>
      </c>
      <c r="F23" s="160">
        <v>2022</v>
      </c>
      <c r="G23" s="154">
        <v>2021</v>
      </c>
      <c r="H23" s="160">
        <v>2020</v>
      </c>
      <c r="I23" s="154">
        <v>2019</v>
      </c>
      <c r="J23" s="47"/>
      <c r="K23" s="35"/>
      <c r="L23" s="35"/>
      <c r="M23" s="35"/>
      <c r="N23" s="35"/>
      <c r="O23" s="35"/>
      <c r="P23" s="35"/>
      <c r="Q23" s="35"/>
      <c r="R23" s="45"/>
      <c r="S23" s="35"/>
    </row>
    <row r="24" spans="1:19" ht="18.600000000000001" customHeight="1">
      <c r="A24" s="35"/>
      <c r="B24" s="125" t="s">
        <v>103</v>
      </c>
      <c r="C24" s="165">
        <v>6345.6037468952409</v>
      </c>
      <c r="D24" s="165">
        <v>10875.786938015608</v>
      </c>
      <c r="E24" s="165">
        <v>9292.2782454786102</v>
      </c>
      <c r="F24" s="165">
        <v>6979.1635678468592</v>
      </c>
      <c r="G24" s="165">
        <v>4733.3543818849248</v>
      </c>
      <c r="H24" s="165">
        <v>7870.7536579869757</v>
      </c>
      <c r="I24" s="190">
        <v>15229.997737773208</v>
      </c>
      <c r="J24" s="81"/>
      <c r="L24" s="35"/>
      <c r="M24" s="35"/>
      <c r="N24" s="35"/>
      <c r="O24" s="35"/>
      <c r="P24" s="35"/>
      <c r="Q24" s="35"/>
      <c r="R24" s="45"/>
      <c r="S24" s="35"/>
    </row>
    <row r="25" spans="1:19" ht="18.600000000000001" customHeight="1">
      <c r="A25" s="35"/>
      <c r="B25" s="125" t="s">
        <v>104</v>
      </c>
      <c r="C25" s="165">
        <v>3608.452259619688</v>
      </c>
      <c r="D25" s="165">
        <v>6033.0659220223315</v>
      </c>
      <c r="E25" s="165">
        <v>5067.0968075256696</v>
      </c>
      <c r="F25" s="165">
        <v>3162.63303828772</v>
      </c>
      <c r="G25" s="165">
        <v>2759.4731670668998</v>
      </c>
      <c r="H25" s="165">
        <v>4557.3737096243995</v>
      </c>
      <c r="I25" s="190">
        <v>8041.3383344879994</v>
      </c>
      <c r="J25" s="81"/>
      <c r="K25" s="35"/>
      <c r="M25" s="35"/>
      <c r="N25" s="35"/>
      <c r="O25" s="35"/>
      <c r="P25" s="35"/>
      <c r="Q25" s="35"/>
      <c r="R25" s="45"/>
      <c r="S25" s="35"/>
    </row>
    <row r="26" spans="1:19" ht="18.600000000000001" customHeight="1">
      <c r="A26" s="35"/>
      <c r="B26" s="125" t="s">
        <v>105</v>
      </c>
      <c r="C26" s="165">
        <v>656.68909156572602</v>
      </c>
      <c r="D26" s="165">
        <v>973.911919813547</v>
      </c>
      <c r="E26" s="165">
        <v>828.70451022054601</v>
      </c>
      <c r="F26" s="165">
        <v>563.25666796057646</v>
      </c>
      <c r="G26" s="165">
        <v>484.31169776940004</v>
      </c>
      <c r="H26" s="165">
        <v>948.15904263269988</v>
      </c>
      <c r="I26" s="190">
        <v>2051.8522061935</v>
      </c>
      <c r="J26" s="81"/>
      <c r="K26" s="35"/>
      <c r="L26" s="35"/>
      <c r="M26" s="35"/>
      <c r="N26" s="35"/>
      <c r="O26" s="35"/>
      <c r="P26" s="35"/>
      <c r="Q26" s="35"/>
      <c r="R26" s="45"/>
      <c r="S26" s="35"/>
    </row>
    <row r="27" spans="1:19" ht="18.600000000000001" customHeight="1">
      <c r="A27" s="35"/>
      <c r="B27" s="125" t="s">
        <v>106</v>
      </c>
      <c r="C27" s="165">
        <v>570.40114250584156</v>
      </c>
      <c r="D27" s="165">
        <v>829.69771830641685</v>
      </c>
      <c r="E27" s="165">
        <v>652.79064978957797</v>
      </c>
      <c r="F27" s="165">
        <v>434.12586164053602</v>
      </c>
      <c r="G27" s="165">
        <v>333.81137550829999</v>
      </c>
      <c r="H27" s="165">
        <v>578.35925095699997</v>
      </c>
      <c r="I27" s="190">
        <v>1203.5557063981</v>
      </c>
      <c r="J27" s="81"/>
      <c r="K27" s="35"/>
      <c r="L27" s="35"/>
      <c r="M27" s="35"/>
      <c r="N27" s="35"/>
      <c r="O27" s="35"/>
      <c r="P27" s="35"/>
      <c r="Q27" s="35"/>
      <c r="R27" s="45"/>
      <c r="S27" s="35"/>
    </row>
    <row r="28" spans="1:19" ht="18.600000000000001" customHeight="1">
      <c r="A28" s="35"/>
      <c r="B28" s="125" t="s">
        <v>107</v>
      </c>
      <c r="C28" s="165">
        <v>422.92156605714928</v>
      </c>
      <c r="D28" s="165">
        <v>728.18447368088789</v>
      </c>
      <c r="E28" s="165">
        <v>461.29292206800397</v>
      </c>
      <c r="F28" s="165">
        <v>406.68190945705845</v>
      </c>
      <c r="G28" s="165">
        <v>92.485803290499987</v>
      </c>
      <c r="H28" s="165">
        <v>424.11321837599996</v>
      </c>
      <c r="I28" s="190">
        <v>1261.5987292446</v>
      </c>
      <c r="J28" s="81"/>
      <c r="K28" s="35"/>
      <c r="L28" s="35"/>
      <c r="M28" s="35"/>
      <c r="N28" s="35"/>
      <c r="O28" s="35"/>
      <c r="P28" s="35"/>
      <c r="Q28" s="35"/>
      <c r="R28" s="56"/>
      <c r="S28" s="35"/>
    </row>
    <row r="29" spans="1:19" ht="18.600000000000001" customHeight="1">
      <c r="A29" s="35"/>
      <c r="B29" s="125" t="s">
        <v>108</v>
      </c>
      <c r="C29" s="165">
        <v>378.46715759960006</v>
      </c>
      <c r="D29" s="165">
        <v>993.36503209706996</v>
      </c>
      <c r="E29" s="165">
        <v>912.914604550082</v>
      </c>
      <c r="F29" s="165">
        <v>1000.871342001162</v>
      </c>
      <c r="G29" s="165">
        <v>607.40946368139998</v>
      </c>
      <c r="H29" s="165">
        <v>819.71334577609991</v>
      </c>
      <c r="I29" s="190">
        <v>893.39137491450003</v>
      </c>
      <c r="J29" s="81"/>
      <c r="K29" s="35"/>
      <c r="L29" s="35"/>
      <c r="M29" s="35"/>
      <c r="N29" s="35"/>
      <c r="O29" s="35"/>
      <c r="P29" s="35"/>
      <c r="Q29" s="35"/>
      <c r="R29" s="56"/>
      <c r="S29" s="35"/>
    </row>
    <row r="30" spans="1:19" ht="18.600000000000001" customHeight="1">
      <c r="A30" s="35"/>
      <c r="B30" s="125" t="s">
        <v>109</v>
      </c>
      <c r="C30" s="165">
        <v>16.505615345399999</v>
      </c>
      <c r="D30" s="165">
        <v>28.447428368600001</v>
      </c>
      <c r="E30" s="165">
        <v>27.51145103272</v>
      </c>
      <c r="F30" s="165">
        <v>27.230729256572499</v>
      </c>
      <c r="G30" s="165">
        <v>1.899077656</v>
      </c>
      <c r="H30" s="165">
        <v>6.8833935530000003</v>
      </c>
      <c r="I30" s="190">
        <v>10.1225784425</v>
      </c>
      <c r="J30" s="81"/>
      <c r="K30" s="35"/>
      <c r="L30" s="35"/>
      <c r="M30" s="35"/>
      <c r="N30" s="35"/>
      <c r="O30" s="35"/>
      <c r="P30" s="35"/>
      <c r="Q30" s="35"/>
      <c r="R30" s="56"/>
      <c r="S30" s="35"/>
    </row>
    <row r="31" spans="1:19" ht="18.600000000000001" customHeight="1">
      <c r="A31" s="35"/>
      <c r="B31" s="125" t="s">
        <v>110</v>
      </c>
      <c r="C31" s="165">
        <v>523.51803381060006</v>
      </c>
      <c r="D31" s="165">
        <v>1000.9156835090399</v>
      </c>
      <c r="E31" s="165">
        <v>786.43389214779995</v>
      </c>
      <c r="F31" s="165">
        <v>773.98374647944001</v>
      </c>
      <c r="G31" s="165">
        <v>348.27125087829995</v>
      </c>
      <c r="H31" s="165">
        <v>270.79676663060002</v>
      </c>
      <c r="I31" s="190">
        <v>1076.9770696548001</v>
      </c>
      <c r="J31" s="34"/>
      <c r="K31" s="35"/>
      <c r="L31" s="35"/>
      <c r="M31" s="35"/>
      <c r="N31" s="35"/>
      <c r="O31"/>
      <c r="P31"/>
      <c r="Q31"/>
      <c r="R31"/>
      <c r="S31"/>
    </row>
    <row r="32" spans="1:19" ht="18.600000000000001" customHeight="1">
      <c r="A32" s="35"/>
      <c r="B32" s="125" t="s">
        <v>111</v>
      </c>
      <c r="C32" s="165" t="s">
        <v>89</v>
      </c>
      <c r="D32" s="165" t="s">
        <v>89</v>
      </c>
      <c r="E32" s="165">
        <v>345.42574615479998</v>
      </c>
      <c r="F32" s="165">
        <v>511.23520845899998</v>
      </c>
      <c r="G32" s="165">
        <v>58.310928019999999</v>
      </c>
      <c r="H32" s="165">
        <v>183.826177734</v>
      </c>
      <c r="I32" s="190">
        <v>329.57737715999997</v>
      </c>
      <c r="J32" s="34"/>
      <c r="K32" s="35"/>
      <c r="L32" s="35"/>
      <c r="M32" s="115"/>
      <c r="N32" s="35"/>
      <c r="O32"/>
      <c r="P32"/>
      <c r="Q32"/>
      <c r="R32"/>
      <c r="S32"/>
    </row>
    <row r="33" spans="1:19" ht="18.600000000000001" customHeight="1">
      <c r="A33" s="35"/>
      <c r="B33" s="125" t="s">
        <v>361</v>
      </c>
      <c r="C33" s="165">
        <v>168.64888039123693</v>
      </c>
      <c r="D33" s="165">
        <v>288.19876021771648</v>
      </c>
      <c r="E33" s="165">
        <v>210.10766198941201</v>
      </c>
      <c r="F33" s="165">
        <v>99.145064304697357</v>
      </c>
      <c r="G33" s="165">
        <v>47</v>
      </c>
      <c r="H33" s="165">
        <v>81.532826254875658</v>
      </c>
      <c r="I33" s="190">
        <v>361.58436127720927</v>
      </c>
      <c r="J33" s="81"/>
      <c r="K33" s="35"/>
      <c r="L33" s="35"/>
      <c r="M33" s="35"/>
      <c r="N33" s="35"/>
      <c r="O33"/>
      <c r="P33"/>
      <c r="Q33"/>
      <c r="R33"/>
      <c r="S33"/>
    </row>
    <row r="34" spans="1:19" ht="18.600000000000001" customHeight="1">
      <c r="A34" s="35"/>
      <c r="B34" s="288" t="s">
        <v>459</v>
      </c>
      <c r="C34" s="288"/>
      <c r="D34" s="307"/>
      <c r="E34" s="307"/>
      <c r="F34" s="307"/>
      <c r="G34" s="307"/>
      <c r="H34" s="307"/>
      <c r="I34" s="305"/>
      <c r="J34" s="81"/>
      <c r="K34" s="35"/>
      <c r="L34" s="35"/>
      <c r="M34" s="35"/>
      <c r="N34" s="35"/>
      <c r="O34"/>
      <c r="P34"/>
      <c r="Q34"/>
      <c r="R34"/>
      <c r="S34"/>
    </row>
    <row r="35" spans="1:19" ht="18.75" customHeight="1">
      <c r="A35" s="35"/>
      <c r="B35" s="288" t="s">
        <v>137</v>
      </c>
      <c r="C35" s="288"/>
      <c r="D35" s="288"/>
      <c r="E35" s="288"/>
      <c r="F35" s="288"/>
      <c r="G35" s="288"/>
      <c r="H35" s="288"/>
      <c r="I35" s="305"/>
      <c r="J35" s="81"/>
      <c r="K35" s="35"/>
      <c r="L35" s="35"/>
      <c r="M35" s="35"/>
      <c r="N35" s="35"/>
      <c r="O35"/>
      <c r="P35"/>
      <c r="Q35"/>
      <c r="R35"/>
      <c r="S35"/>
    </row>
    <row r="36" spans="1:19" ht="38.1" customHeight="1">
      <c r="A36" s="35"/>
      <c r="B36" s="288" t="s">
        <v>412</v>
      </c>
      <c r="C36" s="288"/>
      <c r="D36" s="288"/>
      <c r="E36" s="288"/>
      <c r="F36" s="288"/>
      <c r="G36" s="288"/>
      <c r="H36" s="288"/>
      <c r="I36" s="288"/>
      <c r="J36" s="81"/>
      <c r="K36" s="35"/>
      <c r="L36" s="35"/>
      <c r="M36" s="35"/>
      <c r="N36" s="35"/>
      <c r="O36"/>
      <c r="P36"/>
      <c r="Q36"/>
      <c r="R36"/>
      <c r="S36"/>
    </row>
    <row r="37" spans="1:19" ht="18.600000000000001" customHeight="1">
      <c r="A37" s="35"/>
      <c r="B37" s="47"/>
      <c r="C37" s="47"/>
      <c r="D37" s="38"/>
      <c r="E37" s="38"/>
      <c r="F37" s="38"/>
      <c r="G37" s="38"/>
      <c r="H37" s="38"/>
      <c r="I37" s="38"/>
      <c r="J37" s="35"/>
      <c r="K37" s="35"/>
      <c r="L37" s="35"/>
      <c r="M37" s="35"/>
      <c r="N37" s="35"/>
      <c r="O37"/>
      <c r="P37"/>
      <c r="Q37"/>
      <c r="R37"/>
      <c r="S37"/>
    </row>
    <row r="38" spans="1:19" ht="18.600000000000001" customHeight="1">
      <c r="A38" s="35"/>
      <c r="B38" s="309" t="s">
        <v>477</v>
      </c>
      <c r="C38" s="309"/>
      <c r="D38" s="309"/>
      <c r="E38" s="309"/>
      <c r="F38" s="309"/>
      <c r="G38" s="309"/>
      <c r="H38" s="309"/>
      <c r="I38" s="309"/>
      <c r="J38" s="309"/>
      <c r="K38"/>
      <c r="L38"/>
      <c r="M38"/>
      <c r="N38"/>
      <c r="O38"/>
      <c r="P38"/>
      <c r="Q38"/>
      <c r="R38"/>
      <c r="S38"/>
    </row>
    <row r="39" spans="1:19" ht="38.1" customHeight="1">
      <c r="A39" s="35"/>
      <c r="B39" s="197" t="s">
        <v>413</v>
      </c>
      <c r="C39" s="196" t="s">
        <v>414</v>
      </c>
      <c r="D39" s="196" t="s">
        <v>415</v>
      </c>
      <c r="E39" s="196" t="s">
        <v>359</v>
      </c>
      <c r="F39" s="196" t="s">
        <v>416</v>
      </c>
      <c r="G39" s="196" t="s">
        <v>417</v>
      </c>
      <c r="H39" s="197" t="s">
        <v>138</v>
      </c>
      <c r="I39" s="310" t="s">
        <v>139</v>
      </c>
      <c r="J39" s="310"/>
      <c r="K39"/>
      <c r="L39"/>
      <c r="M39"/>
      <c r="N39"/>
      <c r="O39"/>
      <c r="P39"/>
      <c r="Q39"/>
      <c r="R39"/>
      <c r="S39"/>
    </row>
    <row r="40" spans="1:19" ht="18.75" customHeight="1">
      <c r="A40" s="35"/>
      <c r="B40" s="129" t="s">
        <v>418</v>
      </c>
      <c r="C40" s="125" t="s">
        <v>111</v>
      </c>
      <c r="D40" s="125" t="s">
        <v>140</v>
      </c>
      <c r="E40" s="139">
        <v>20000</v>
      </c>
      <c r="F40" s="130" t="s">
        <v>141</v>
      </c>
      <c r="G40" s="140">
        <v>2019</v>
      </c>
      <c r="H40" s="125" t="s">
        <v>142</v>
      </c>
      <c r="I40" s="126"/>
      <c r="J40" s="126"/>
      <c r="K40"/>
      <c r="L40"/>
      <c r="M40"/>
      <c r="N40"/>
      <c r="O40"/>
      <c r="P40"/>
      <c r="Q40"/>
      <c r="R40"/>
      <c r="S40"/>
    </row>
    <row r="41" spans="1:19" ht="38.1" customHeight="1">
      <c r="A41" s="35"/>
      <c r="B41" s="129" t="s">
        <v>419</v>
      </c>
      <c r="C41" s="125" t="s">
        <v>111</v>
      </c>
      <c r="D41" s="125" t="s">
        <v>140</v>
      </c>
      <c r="E41" s="139">
        <v>30000</v>
      </c>
      <c r="F41" s="130" t="s">
        <v>141</v>
      </c>
      <c r="G41" s="140">
        <v>2020</v>
      </c>
      <c r="H41" s="125" t="s">
        <v>143</v>
      </c>
      <c r="I41" s="126"/>
      <c r="J41" s="126"/>
      <c r="K41"/>
      <c r="L41"/>
      <c r="M41"/>
      <c r="N41"/>
      <c r="O41"/>
      <c r="P41"/>
      <c r="Q41"/>
      <c r="R41"/>
      <c r="S41"/>
    </row>
    <row r="42" spans="1:19" ht="18.75" customHeight="1">
      <c r="A42" s="35"/>
      <c r="B42" s="129" t="s">
        <v>420</v>
      </c>
      <c r="C42" s="125" t="s">
        <v>144</v>
      </c>
      <c r="D42" s="125" t="s">
        <v>145</v>
      </c>
      <c r="E42" s="139">
        <v>2341</v>
      </c>
      <c r="F42" s="130" t="s">
        <v>478</v>
      </c>
      <c r="G42" s="140">
        <v>2021</v>
      </c>
      <c r="H42" s="125" t="s">
        <v>146</v>
      </c>
      <c r="I42" s="125" t="s">
        <v>147</v>
      </c>
      <c r="J42" s="126"/>
      <c r="K42"/>
      <c r="L42"/>
      <c r="M42"/>
      <c r="N42"/>
      <c r="O42"/>
      <c r="P42"/>
      <c r="Q42"/>
      <c r="R42"/>
      <c r="S42"/>
    </row>
    <row r="43" spans="1:19" ht="38.1" customHeight="1">
      <c r="A43" s="35"/>
      <c r="B43" s="129" t="s">
        <v>421</v>
      </c>
      <c r="C43" s="125" t="s">
        <v>148</v>
      </c>
      <c r="D43" s="125" t="s">
        <v>145</v>
      </c>
      <c r="E43" s="139">
        <v>6700</v>
      </c>
      <c r="F43" s="130" t="s">
        <v>149</v>
      </c>
      <c r="G43" s="140">
        <v>2022</v>
      </c>
      <c r="H43" s="125" t="s">
        <v>150</v>
      </c>
      <c r="I43" s="125" t="s">
        <v>151</v>
      </c>
      <c r="J43" s="126"/>
      <c r="K43"/>
      <c r="L43"/>
      <c r="M43"/>
      <c r="N43"/>
      <c r="O43" s="43"/>
      <c r="P43" s="43"/>
      <c r="Q43" s="43"/>
      <c r="R43" s="43"/>
      <c r="S43" s="43"/>
    </row>
    <row r="44" spans="1:19" ht="38.1" customHeight="1">
      <c r="A44" s="35"/>
      <c r="B44" s="129" t="s">
        <v>422</v>
      </c>
      <c r="C44" s="125" t="s">
        <v>152</v>
      </c>
      <c r="D44" s="125" t="s">
        <v>153</v>
      </c>
      <c r="E44" s="139">
        <v>279</v>
      </c>
      <c r="F44" s="130" t="s">
        <v>149</v>
      </c>
      <c r="G44" s="140">
        <v>2022</v>
      </c>
      <c r="H44" s="125" t="s">
        <v>154</v>
      </c>
      <c r="I44" s="125" t="s">
        <v>155</v>
      </c>
      <c r="J44" s="126"/>
      <c r="K44"/>
      <c r="L44"/>
      <c r="M44"/>
      <c r="N44"/>
      <c r="O44" s="43"/>
      <c r="P44" s="43"/>
      <c r="Q44" s="43"/>
      <c r="R44" s="43"/>
      <c r="S44" s="43"/>
    </row>
    <row r="45" spans="1:19" ht="38.1" customHeight="1">
      <c r="A45" s="35"/>
      <c r="B45" s="129" t="s">
        <v>156</v>
      </c>
      <c r="C45" s="125" t="s">
        <v>157</v>
      </c>
      <c r="D45" s="125" t="s">
        <v>158</v>
      </c>
      <c r="E45" s="139">
        <v>279</v>
      </c>
      <c r="F45" s="130" t="s">
        <v>479</v>
      </c>
      <c r="G45" s="140">
        <v>2022</v>
      </c>
      <c r="H45" s="125"/>
      <c r="I45" s="125" t="s">
        <v>159</v>
      </c>
      <c r="J45" s="126"/>
      <c r="K45"/>
      <c r="L45"/>
      <c r="M45"/>
      <c r="N45"/>
      <c r="O45" s="43"/>
      <c r="P45" s="43"/>
      <c r="Q45" s="43"/>
      <c r="R45" s="43"/>
      <c r="S45" s="43"/>
    </row>
    <row r="46" spans="1:19" ht="38.1" customHeight="1">
      <c r="A46" s="35"/>
      <c r="B46" s="129" t="s">
        <v>421</v>
      </c>
      <c r="C46" s="125" t="s">
        <v>148</v>
      </c>
      <c r="D46" s="125" t="s">
        <v>145</v>
      </c>
      <c r="E46" s="139">
        <v>8947</v>
      </c>
      <c r="F46" s="130" t="s">
        <v>149</v>
      </c>
      <c r="G46" s="140">
        <v>2023</v>
      </c>
      <c r="H46" s="125" t="s">
        <v>160</v>
      </c>
      <c r="I46" s="125" t="s">
        <v>151</v>
      </c>
      <c r="J46" s="126"/>
      <c r="K46"/>
      <c r="L46"/>
      <c r="M46"/>
      <c r="N46"/>
      <c r="O46" s="43"/>
      <c r="P46" s="43"/>
      <c r="Q46" s="43"/>
      <c r="R46" s="43"/>
      <c r="S46" s="43"/>
    </row>
    <row r="47" spans="1:19" ht="38.1" customHeight="1">
      <c r="A47" s="35"/>
      <c r="B47" s="129" t="s">
        <v>422</v>
      </c>
      <c r="C47" s="125" t="s">
        <v>152</v>
      </c>
      <c r="D47" s="125" t="s">
        <v>153</v>
      </c>
      <c r="E47" s="139">
        <v>345</v>
      </c>
      <c r="F47" s="130" t="s">
        <v>149</v>
      </c>
      <c r="G47" s="140">
        <v>2023</v>
      </c>
      <c r="H47" s="125" t="s">
        <v>161</v>
      </c>
      <c r="I47" s="125" t="s">
        <v>155</v>
      </c>
      <c r="J47" s="126"/>
      <c r="K47"/>
      <c r="L47"/>
      <c r="M47"/>
      <c r="N47"/>
      <c r="O47" s="43"/>
      <c r="P47" s="43"/>
      <c r="Q47" s="43"/>
      <c r="R47" s="43"/>
      <c r="S47" s="43"/>
    </row>
    <row r="48" spans="1:19" ht="38.1" customHeight="1">
      <c r="A48" s="35"/>
      <c r="B48" s="129" t="s">
        <v>162</v>
      </c>
      <c r="C48" s="125" t="s">
        <v>163</v>
      </c>
      <c r="D48" s="125" t="s">
        <v>158</v>
      </c>
      <c r="E48" s="139">
        <v>300</v>
      </c>
      <c r="F48" s="130" t="s">
        <v>479</v>
      </c>
      <c r="G48" s="140">
        <v>2023</v>
      </c>
      <c r="H48" s="125" t="s">
        <v>164</v>
      </c>
      <c r="I48" s="125" t="s">
        <v>165</v>
      </c>
      <c r="J48" s="126"/>
      <c r="K48"/>
      <c r="L48"/>
      <c r="M48"/>
      <c r="N48"/>
      <c r="O48" s="35"/>
      <c r="P48" s="35"/>
      <c r="Q48" s="35"/>
      <c r="R48" s="56"/>
      <c r="S48" s="35"/>
    </row>
    <row r="49" spans="1:14" ht="38.1" customHeight="1">
      <c r="A49" s="35"/>
      <c r="B49" s="129" t="s">
        <v>166</v>
      </c>
      <c r="C49" s="125" t="s">
        <v>157</v>
      </c>
      <c r="D49" s="125" t="s">
        <v>158</v>
      </c>
      <c r="E49" s="139">
        <v>45</v>
      </c>
      <c r="F49" s="130" t="s">
        <v>479</v>
      </c>
      <c r="G49" s="140">
        <v>2023</v>
      </c>
      <c r="H49" s="125" t="s">
        <v>167</v>
      </c>
      <c r="I49" s="125" t="s">
        <v>168</v>
      </c>
      <c r="J49" s="126"/>
      <c r="K49"/>
      <c r="L49"/>
      <c r="M49"/>
      <c r="N49"/>
    </row>
    <row r="50" spans="1:14" ht="38.1" customHeight="1">
      <c r="A50" s="35"/>
      <c r="B50" s="129" t="s">
        <v>421</v>
      </c>
      <c r="C50" s="125" t="s">
        <v>148</v>
      </c>
      <c r="D50" s="125" t="s">
        <v>145</v>
      </c>
      <c r="E50" s="139">
        <v>10478</v>
      </c>
      <c r="F50" s="130" t="s">
        <v>149</v>
      </c>
      <c r="G50" s="140">
        <v>2024</v>
      </c>
      <c r="H50" s="125" t="s">
        <v>169</v>
      </c>
      <c r="I50" s="125" t="s">
        <v>151</v>
      </c>
      <c r="J50" s="126"/>
      <c r="K50"/>
      <c r="L50"/>
      <c r="M50"/>
      <c r="N50"/>
    </row>
    <row r="51" spans="1:14" ht="38.1" customHeight="1">
      <c r="A51" s="35"/>
      <c r="B51" s="129" t="s">
        <v>422</v>
      </c>
      <c r="C51" s="125" t="s">
        <v>152</v>
      </c>
      <c r="D51" s="125" t="s">
        <v>153</v>
      </c>
      <c r="E51" s="139">
        <v>398</v>
      </c>
      <c r="F51" s="130" t="s">
        <v>149</v>
      </c>
      <c r="G51" s="140">
        <v>2024</v>
      </c>
      <c r="H51" s="125" t="s">
        <v>169</v>
      </c>
      <c r="I51" s="125" t="s">
        <v>155</v>
      </c>
      <c r="J51" s="126"/>
      <c r="K51"/>
      <c r="L51"/>
      <c r="M51"/>
      <c r="N51"/>
    </row>
    <row r="52" spans="1:14" ht="56.45" customHeight="1">
      <c r="A52" s="35"/>
      <c r="B52" s="129" t="s">
        <v>423</v>
      </c>
      <c r="C52" s="130" t="s">
        <v>170</v>
      </c>
      <c r="D52" s="125" t="s">
        <v>158</v>
      </c>
      <c r="E52" s="139">
        <v>200</v>
      </c>
      <c r="F52" s="130" t="s">
        <v>480</v>
      </c>
      <c r="G52" s="140">
        <v>2024</v>
      </c>
      <c r="H52" s="125" t="s">
        <v>171</v>
      </c>
      <c r="I52" s="127" t="s">
        <v>172</v>
      </c>
      <c r="J52" s="126"/>
      <c r="K52"/>
      <c r="L52"/>
      <c r="M52"/>
      <c r="N52"/>
    </row>
    <row r="53" spans="1:14" ht="38.1" customHeight="1">
      <c r="A53" s="35"/>
      <c r="B53" s="129" t="s">
        <v>173</v>
      </c>
      <c r="C53" s="130" t="s">
        <v>174</v>
      </c>
      <c r="D53" s="125" t="s">
        <v>158</v>
      </c>
      <c r="E53" s="139">
        <v>100</v>
      </c>
      <c r="F53" s="130" t="s">
        <v>480</v>
      </c>
      <c r="G53" s="140">
        <v>2024</v>
      </c>
      <c r="H53" s="125" t="s">
        <v>171</v>
      </c>
      <c r="I53" s="127" t="s">
        <v>175</v>
      </c>
      <c r="J53" s="126"/>
      <c r="K53"/>
      <c r="L53"/>
      <c r="M53"/>
      <c r="N53"/>
    </row>
    <row r="54" spans="1:14" ht="38.1" customHeight="1">
      <c r="A54" s="35"/>
      <c r="B54" s="129" t="s">
        <v>176</v>
      </c>
      <c r="C54" s="125" t="s">
        <v>106</v>
      </c>
      <c r="D54" s="125" t="s">
        <v>158</v>
      </c>
      <c r="E54" s="139">
        <v>98</v>
      </c>
      <c r="F54" s="130" t="s">
        <v>480</v>
      </c>
      <c r="G54" s="140">
        <v>2024</v>
      </c>
      <c r="H54" s="125" t="s">
        <v>171</v>
      </c>
      <c r="I54" s="127" t="s">
        <v>177</v>
      </c>
      <c r="J54" s="126"/>
      <c r="K54"/>
      <c r="L54"/>
      <c r="M54"/>
      <c r="N54"/>
    </row>
    <row r="55" spans="1:14" ht="18.75" customHeight="1">
      <c r="A55" s="35"/>
      <c r="B55" s="129" t="s">
        <v>421</v>
      </c>
      <c r="C55" s="125" t="s">
        <v>148</v>
      </c>
      <c r="D55" s="125" t="s">
        <v>145</v>
      </c>
      <c r="E55" s="139">
        <v>4551</v>
      </c>
      <c r="F55" s="130" t="s">
        <v>149</v>
      </c>
      <c r="G55" s="140">
        <v>2025</v>
      </c>
      <c r="H55" s="125" t="s">
        <v>150</v>
      </c>
      <c r="I55" s="127" t="s">
        <v>151</v>
      </c>
      <c r="J55" s="126"/>
      <c r="K55"/>
      <c r="L55"/>
      <c r="M55"/>
      <c r="N55"/>
    </row>
    <row r="56" spans="1:14" ht="18.75" customHeight="1">
      <c r="A56" s="35"/>
      <c r="B56" s="129" t="s">
        <v>422</v>
      </c>
      <c r="C56" s="125" t="s">
        <v>152</v>
      </c>
      <c r="D56" s="125" t="s">
        <v>153</v>
      </c>
      <c r="E56" s="139">
        <v>178</v>
      </c>
      <c r="F56" s="130" t="s">
        <v>149</v>
      </c>
      <c r="G56" s="140">
        <v>2025</v>
      </c>
      <c r="H56" s="125" t="s">
        <v>154</v>
      </c>
      <c r="I56" s="127" t="s">
        <v>155</v>
      </c>
      <c r="J56" s="126"/>
      <c r="K56" s="47"/>
      <c r="L56" s="47"/>
      <c r="M56" s="47"/>
      <c r="N56" s="47"/>
    </row>
    <row r="57" spans="1:14" ht="38.1" customHeight="1">
      <c r="A57" s="35"/>
      <c r="B57" s="129" t="s">
        <v>166</v>
      </c>
      <c r="C57" s="125" t="s">
        <v>157</v>
      </c>
      <c r="D57" s="125" t="s">
        <v>158</v>
      </c>
      <c r="E57" s="139">
        <v>40</v>
      </c>
      <c r="F57" s="130" t="s">
        <v>480</v>
      </c>
      <c r="G57" s="140">
        <v>2025</v>
      </c>
      <c r="H57" s="125" t="s">
        <v>167</v>
      </c>
      <c r="I57" s="127" t="s">
        <v>168</v>
      </c>
      <c r="J57" s="126"/>
      <c r="K57" s="35"/>
      <c r="L57" s="35"/>
      <c r="M57" s="35"/>
      <c r="N57" s="35"/>
    </row>
    <row r="58" spans="1:14" ht="38.1" customHeight="1">
      <c r="A58" s="35"/>
      <c r="B58" s="129" t="s">
        <v>162</v>
      </c>
      <c r="C58" s="125" t="s">
        <v>163</v>
      </c>
      <c r="D58" s="125" t="s">
        <v>158</v>
      </c>
      <c r="E58" s="139">
        <v>36</v>
      </c>
      <c r="F58" s="130" t="s">
        <v>480</v>
      </c>
      <c r="G58" s="140">
        <v>2025</v>
      </c>
      <c r="H58" s="125" t="s">
        <v>465</v>
      </c>
      <c r="I58" s="127" t="s">
        <v>165</v>
      </c>
      <c r="J58" s="126"/>
      <c r="K58" s="68"/>
      <c r="L58" s="68"/>
      <c r="M58" s="68"/>
      <c r="N58" s="68"/>
    </row>
    <row r="59" spans="1:14" ht="38.1" customHeight="1">
      <c r="A59" s="35"/>
      <c r="B59" s="129" t="s">
        <v>176</v>
      </c>
      <c r="C59" s="125" t="s">
        <v>106</v>
      </c>
      <c r="D59" s="125" t="s">
        <v>158</v>
      </c>
      <c r="E59" s="139">
        <v>102</v>
      </c>
      <c r="F59" s="130" t="s">
        <v>480</v>
      </c>
      <c r="G59" s="140">
        <v>2025</v>
      </c>
      <c r="H59" s="125" t="s">
        <v>177</v>
      </c>
      <c r="I59" s="125" t="s">
        <v>177</v>
      </c>
      <c r="J59" s="126"/>
    </row>
    <row r="60" spans="1:14" ht="18.75" customHeight="1">
      <c r="B60" s="129" t="s">
        <v>420</v>
      </c>
      <c r="C60" s="125" t="s">
        <v>144</v>
      </c>
      <c r="D60" s="125" t="s">
        <v>145</v>
      </c>
      <c r="E60" s="139">
        <v>901</v>
      </c>
      <c r="F60" s="130" t="s">
        <v>141</v>
      </c>
      <c r="G60" s="140">
        <v>2025</v>
      </c>
      <c r="H60" s="125" t="s">
        <v>466</v>
      </c>
      <c r="I60" s="125" t="s">
        <v>179</v>
      </c>
      <c r="J60" s="126"/>
    </row>
    <row r="61" spans="1:14" ht="18.75" customHeight="1">
      <c r="B61" s="129" t="s">
        <v>420</v>
      </c>
      <c r="C61" s="125" t="s">
        <v>144</v>
      </c>
      <c r="D61" s="125" t="s">
        <v>145</v>
      </c>
      <c r="E61" s="139">
        <v>336</v>
      </c>
      <c r="F61" s="130" t="s">
        <v>141</v>
      </c>
      <c r="G61" s="140">
        <v>2025</v>
      </c>
      <c r="H61" s="125" t="s">
        <v>467</v>
      </c>
      <c r="I61" s="125" t="s">
        <v>179</v>
      </c>
      <c r="J61" s="126"/>
    </row>
    <row r="62" spans="1:14" ht="18.75" customHeight="1">
      <c r="B62" s="129" t="s">
        <v>420</v>
      </c>
      <c r="C62" s="125" t="s">
        <v>144</v>
      </c>
      <c r="D62" s="125" t="s">
        <v>145</v>
      </c>
      <c r="E62" s="139">
        <v>95</v>
      </c>
      <c r="F62" s="130" t="s">
        <v>141</v>
      </c>
      <c r="G62" s="140">
        <v>2025</v>
      </c>
      <c r="H62" s="125" t="s">
        <v>178</v>
      </c>
      <c r="I62" s="125" t="s">
        <v>179</v>
      </c>
      <c r="J62" s="126"/>
    </row>
    <row r="63" spans="1:14" ht="18.75" customHeight="1">
      <c r="B63" s="129" t="s">
        <v>424</v>
      </c>
      <c r="C63" s="125" t="s">
        <v>180</v>
      </c>
      <c r="D63" s="125" t="s">
        <v>145</v>
      </c>
      <c r="E63" s="139">
        <v>135</v>
      </c>
      <c r="F63" s="130" t="s">
        <v>141</v>
      </c>
      <c r="G63" s="140">
        <v>2025</v>
      </c>
      <c r="H63" s="125" t="s">
        <v>181</v>
      </c>
      <c r="I63" s="125" t="s">
        <v>182</v>
      </c>
      <c r="J63" s="126"/>
    </row>
    <row r="64" spans="1:14" ht="18.75" customHeight="1">
      <c r="B64" s="129" t="s">
        <v>183</v>
      </c>
      <c r="C64" s="125" t="s">
        <v>106</v>
      </c>
      <c r="D64" s="125" t="s">
        <v>158</v>
      </c>
      <c r="E64" s="139">
        <v>0.83</v>
      </c>
      <c r="F64" s="130" t="s">
        <v>184</v>
      </c>
      <c r="G64" s="140">
        <v>2025</v>
      </c>
      <c r="H64" s="125" t="s">
        <v>185</v>
      </c>
      <c r="I64" s="125" t="s">
        <v>186</v>
      </c>
      <c r="J64" s="126"/>
    </row>
    <row r="65" spans="2:10" ht="18.75" customHeight="1">
      <c r="B65" s="129" t="s">
        <v>183</v>
      </c>
      <c r="C65" s="125" t="s">
        <v>106</v>
      </c>
      <c r="D65" s="125" t="s">
        <v>158</v>
      </c>
      <c r="E65" s="139">
        <v>57</v>
      </c>
      <c r="F65" s="130" t="s">
        <v>184</v>
      </c>
      <c r="G65" s="140">
        <v>2025</v>
      </c>
      <c r="H65" s="125" t="s">
        <v>187</v>
      </c>
      <c r="I65" s="125" t="s">
        <v>186</v>
      </c>
      <c r="J65" s="126"/>
    </row>
    <row r="66" spans="2:10" ht="18.75" customHeight="1">
      <c r="B66" s="129" t="s">
        <v>183</v>
      </c>
      <c r="C66" s="125" t="s">
        <v>106</v>
      </c>
      <c r="D66" s="125" t="s">
        <v>158</v>
      </c>
      <c r="E66" s="139">
        <v>9</v>
      </c>
      <c r="F66" s="130" t="s">
        <v>184</v>
      </c>
      <c r="G66" s="140">
        <v>2025</v>
      </c>
      <c r="H66" s="125" t="s">
        <v>188</v>
      </c>
      <c r="I66" s="125" t="s">
        <v>186</v>
      </c>
      <c r="J66" s="126"/>
    </row>
    <row r="67" spans="2:10" ht="18.75" customHeight="1">
      <c r="B67" s="129" t="s">
        <v>183</v>
      </c>
      <c r="C67" s="125" t="s">
        <v>106</v>
      </c>
      <c r="D67" s="125" t="s">
        <v>158</v>
      </c>
      <c r="E67" s="139">
        <v>28</v>
      </c>
      <c r="F67" s="130" t="s">
        <v>184</v>
      </c>
      <c r="G67" s="140">
        <v>2025</v>
      </c>
      <c r="H67" s="125" t="s">
        <v>189</v>
      </c>
      <c r="I67" s="125" t="s">
        <v>186</v>
      </c>
      <c r="J67" s="126"/>
    </row>
    <row r="68" spans="2:10" ht="19.5">
      <c r="B68" s="129" t="s">
        <v>183</v>
      </c>
      <c r="C68" s="125" t="s">
        <v>106</v>
      </c>
      <c r="D68" s="125" t="s">
        <v>158</v>
      </c>
      <c r="E68" s="139">
        <v>27</v>
      </c>
      <c r="F68" s="130" t="s">
        <v>184</v>
      </c>
      <c r="G68" s="140">
        <v>2025</v>
      </c>
      <c r="H68" s="125" t="s">
        <v>190</v>
      </c>
      <c r="I68" s="125" t="s">
        <v>186</v>
      </c>
      <c r="J68" s="126"/>
    </row>
    <row r="69" spans="2:10" ht="19.5">
      <c r="B69" s="129" t="s">
        <v>183</v>
      </c>
      <c r="C69" s="125" t="s">
        <v>106</v>
      </c>
      <c r="D69" s="125" t="s">
        <v>158</v>
      </c>
      <c r="E69" s="139">
        <v>28</v>
      </c>
      <c r="F69" s="130" t="s">
        <v>184</v>
      </c>
      <c r="G69" s="140">
        <v>2025</v>
      </c>
      <c r="H69" s="125" t="s">
        <v>191</v>
      </c>
      <c r="I69" s="125" t="s">
        <v>186</v>
      </c>
      <c r="J69" s="126"/>
    </row>
    <row r="70" spans="2:10" ht="18.75" customHeight="1">
      <c r="B70" s="311" t="s">
        <v>192</v>
      </c>
      <c r="C70" s="311"/>
      <c r="D70" s="311"/>
      <c r="E70" s="311"/>
      <c r="F70" s="311"/>
      <c r="G70" s="311"/>
      <c r="H70" s="311"/>
      <c r="I70" s="311"/>
      <c r="J70" s="311"/>
    </row>
    <row r="71" spans="2:10" ht="18.75" customHeight="1">
      <c r="B71" s="290" t="s">
        <v>469</v>
      </c>
      <c r="C71" s="290"/>
      <c r="D71" s="290"/>
      <c r="E71" s="290"/>
      <c r="F71" s="290"/>
      <c r="G71" s="290"/>
      <c r="H71" s="290"/>
      <c r="I71" s="290"/>
      <c r="J71" s="290"/>
    </row>
    <row r="72" spans="2:10" ht="38.1" customHeight="1">
      <c r="B72" s="288" t="s">
        <v>425</v>
      </c>
      <c r="C72" s="288"/>
      <c r="D72" s="288"/>
      <c r="E72" s="288"/>
      <c r="F72" s="288"/>
      <c r="G72" s="288"/>
      <c r="H72" s="288"/>
      <c r="I72" s="288"/>
      <c r="J72" s="288"/>
    </row>
    <row r="73" spans="2:10" ht="38.1" customHeight="1">
      <c r="B73" s="288" t="s">
        <v>193</v>
      </c>
      <c r="C73" s="288"/>
      <c r="D73" s="288"/>
      <c r="E73" s="288"/>
      <c r="F73" s="288"/>
      <c r="G73" s="288"/>
      <c r="H73" s="288"/>
      <c r="I73" s="288"/>
      <c r="J73" s="288"/>
    </row>
    <row r="74" spans="2:10" ht="18">
      <c r="B74" s="290" t="s">
        <v>194</v>
      </c>
      <c r="C74" s="290"/>
      <c r="D74" s="290"/>
      <c r="E74" s="290"/>
      <c r="F74" s="290"/>
      <c r="G74" s="290"/>
      <c r="H74" s="290"/>
      <c r="I74" s="290"/>
      <c r="J74" s="290"/>
    </row>
  </sheetData>
  <sheetProtection algorithmName="SHA-512" hashValue="k2/qIrXpDidR91ue4YS+/ESkf+/5iQWlLTWPK4pYfjxl0R5IErMTUUEt5pamuYLNNcMS1WLWDLjbqRcFL6Qsuw==" saltValue="ohRFvTikLrhWRl/5Jla4Ag==" spinCount="100000" sheet="1" objects="1" scenarios="1"/>
  <mergeCells count="14">
    <mergeCell ref="B73:J73"/>
    <mergeCell ref="B74:J74"/>
    <mergeCell ref="B38:J38"/>
    <mergeCell ref="I39:J39"/>
    <mergeCell ref="B72:J72"/>
    <mergeCell ref="B70:J70"/>
    <mergeCell ref="B71:J71"/>
    <mergeCell ref="B4:H4"/>
    <mergeCell ref="B35:I35"/>
    <mergeCell ref="B21:I21"/>
    <mergeCell ref="B34:I34"/>
    <mergeCell ref="B36:I36"/>
    <mergeCell ref="B6:I6"/>
    <mergeCell ref="B8:I8"/>
  </mergeCells>
  <hyperlinks>
    <hyperlink ref="H40" r:id="rId1" xr:uid="{12172C13-50DC-4713-9B9C-DB6465B8CE7B}"/>
    <hyperlink ref="H41" r:id="rId2" xr:uid="{3F36CE05-4778-449F-9607-BB2FDA1A87DF}"/>
    <hyperlink ref="I42" r:id="rId3" xr:uid="{68A7611C-60EB-4409-A71F-1BA2D947D3A9}"/>
    <hyperlink ref="I43" r:id="rId4" xr:uid="{29FC1211-4B92-4247-80AB-555B6ED267E1}"/>
    <hyperlink ref="I45" r:id="rId5" xr:uid="{24D898B7-4000-497C-AB20-A126EB4202BF}"/>
    <hyperlink ref="H44" r:id="rId6" xr:uid="{A667742E-3B1C-4C21-9FF3-E3D11FF46EC4}"/>
    <hyperlink ref="H43" r:id="rId7" xr:uid="{7B2D5EA8-3032-431A-BB75-3D99696FE1D3}"/>
    <hyperlink ref="H42" r:id="rId8" xr:uid="{8FD9A392-F3EE-47C2-844E-B3A8745CBC80}"/>
    <hyperlink ref="H48" r:id="rId9" display="https://urldefense.com/v3/__https:/platform.carbonfuture.earth/balancer/climate-credit/view/6f7bac09-4d8c-4920-bd48-36f337b56b4b__;!!F_S_FTKmJFE!xPrSS-zVoD-k6qba9Xd4XFClMGVq_Ray0I9Fzy7MtV0BBOvClHKcdYJvwrOaG7-5-SjO6R3mfOdVPkHncyQ$" xr:uid="{BA6542EE-D2A1-475E-A420-A3CCC080019B}"/>
    <hyperlink ref="H49" r:id="rId10" xr:uid="{CCFCEC1F-21D0-406D-ACC1-3407BD20C5AB}"/>
    <hyperlink ref="I48" r:id="rId11" xr:uid="{141A07B5-F634-4884-AF07-B8B02AC6DB35}"/>
    <hyperlink ref="I49" r:id="rId12" xr:uid="{E804BEB8-A742-47A8-ADC3-121700A627AE}"/>
    <hyperlink ref="H46" r:id="rId13" xr:uid="{553113FB-1CBC-4E14-BAFE-EE96DB55EEF1}"/>
    <hyperlink ref="H47" r:id="rId14" xr:uid="{2BCE5896-E48F-4B07-B24B-9D02B119889F}"/>
    <hyperlink ref="I44" r:id="rId15" xr:uid="{95A20395-767C-465B-9043-B9AD053DFD52}"/>
    <hyperlink ref="I47" r:id="rId16" xr:uid="{13DB48C4-D1D7-456D-8A9C-98F54D1C92BF}"/>
    <hyperlink ref="I46" r:id="rId17" xr:uid="{C09BF5C1-6FC4-43BB-8F99-848A8AFF9FE6}"/>
    <hyperlink ref="I52" r:id="rId18" xr:uid="{3EBFAF40-3D57-4E69-B021-5D8704F973AA}"/>
    <hyperlink ref="I51" r:id="rId19" xr:uid="{301F39E3-9CC8-4DA2-9604-EB139213EC3C}"/>
    <hyperlink ref="I50" r:id="rId20" xr:uid="{51B9A64C-FBA9-4BD9-9927-583C8F443ED9}"/>
    <hyperlink ref="H52" r:id="rId21" display="https://platform.carbonfuture.earth/balancer/climate-credit/view/07fbec3c-6c58-4435-9be8-d2a06d306c26" xr:uid="{8971197F-7EF2-4930-9ED1-2649631D4AFC}"/>
    <hyperlink ref="H50" r:id="rId22" display="https://registry.verra.org/app/projectDetail/VCS/1740" xr:uid="{82D210D7-0A44-4D31-9283-561947D7D711}"/>
    <hyperlink ref="H51" r:id="rId23" display="https://registry.verra.org/app/projectDetail/VCS/2402" xr:uid="{87131FD6-8456-4B07-B7EB-75D782EAB9C8}"/>
    <hyperlink ref="I53" r:id="rId24" xr:uid="{A6AD2D64-B636-4392-8204-7EF7E0BA592B}"/>
    <hyperlink ref="H53" r:id="rId25" display="https://platform.carbonfuture.earth/balancer/climate-credit/view/c10756bf-06c6-481f-ab8f-926c0f81ff40" xr:uid="{3B5552B7-2B94-443A-B144-A59BE16326C3}"/>
    <hyperlink ref="I54" r:id="rId26" xr:uid="{78CE2F15-B75B-4D02-8F68-D81BE7EE5246}"/>
    <hyperlink ref="H54" r:id="rId27" display="https://platform.carbonfuture.earth/balancer/climate-credit/view/26fc9684-f807-439d-8aca-0f62702d0a2e" xr:uid="{F253823B-5308-4223-AD20-9D48C777623E}"/>
    <hyperlink ref="I64" r:id="rId28" xr:uid="{9711EA58-6FA2-459C-BC72-612FBEC32981}"/>
    <hyperlink ref="H64" r:id="rId29" xr:uid="{F783C7DF-A153-4DD9-85D8-8D7E45632269}"/>
    <hyperlink ref="H65" r:id="rId30" xr:uid="{2440782F-5E29-4B15-87D1-11C64CF2490E}"/>
    <hyperlink ref="H66" r:id="rId31" xr:uid="{E387D7DC-FBD8-40FE-9B54-5EB4CDF164B6}"/>
    <hyperlink ref="H67" r:id="rId32" xr:uid="{F40191D7-AC79-424B-A69E-48B343F4ADF0}"/>
    <hyperlink ref="H68" r:id="rId33" xr:uid="{4BA308EF-67B2-4721-B53C-DB8F99B82538}"/>
    <hyperlink ref="H69" r:id="rId34" xr:uid="{AB9B7C89-54AB-468E-BA7E-DF710ABF8AEC}"/>
    <hyperlink ref="I63" r:id="rId35" xr:uid="{9EBE6C63-0D58-4B23-98AE-8847FCE827ED}"/>
    <hyperlink ref="H55" r:id="rId36" xr:uid="{2309357B-F27C-4243-AC02-3208CABCF92B}"/>
    <hyperlink ref="I55" r:id="rId37" xr:uid="{BB1DC13A-A0BB-46A2-933C-0D9624BEE507}"/>
    <hyperlink ref="H56" r:id="rId38" xr:uid="{0AFF69C5-AEF7-4880-9E89-08420768E5A1}"/>
    <hyperlink ref="I56" r:id="rId39" xr:uid="{454942BD-5BFB-4E4F-8F12-E7B68AED1C2E}"/>
    <hyperlink ref="H57" r:id="rId40" xr:uid="{A1336F76-7C9D-4476-BB1A-691068B34CFE}"/>
    <hyperlink ref="I57" r:id="rId41" xr:uid="{13F3569D-47B0-4E3C-91C0-EAF3BA569FE3}"/>
    <hyperlink ref="H58" r:id="rId42" xr:uid="{E8C0747A-B6BE-42A3-81B7-02DAA71E2F82}"/>
    <hyperlink ref="I58" r:id="rId43" xr:uid="{E98C6BA5-DE74-4D7A-A131-9819A158B655}"/>
    <hyperlink ref="H59" r:id="rId44" xr:uid="{56BA27CD-5430-4B1B-B076-4CD159DE1605}"/>
    <hyperlink ref="I59" r:id="rId45" xr:uid="{50E8DCB2-26EE-4207-9F60-2C61284BDC5D}"/>
    <hyperlink ref="I65:I69" r:id="rId46" display="https://www.klimate.co/project/biokolprodukter-cortus-energy" xr:uid="{BF838462-7BD6-41B4-BF71-A1A5F02CBCE8}"/>
    <hyperlink ref="H63" r:id="rId47" display="https://urldefense.com/v3/__https:/registry.goldstandard.org/credit-blocks/details/344830__;!!F_S_FTKmJFE!zWZBYiOEntMCs79q7zCQ0W88m7fMiDyhtGT8o8LBiwCTbxqZPQEEEKyr-oZl-ODgUVBoV56d0nJlvjXa$" xr:uid="{889E99F5-A7D5-4F7B-BB89-157FD59DED5E}"/>
    <hyperlink ref="H60" r:id="rId48" xr:uid="{35D81284-7E54-4121-A9B4-7775466E2C53}"/>
    <hyperlink ref="I60" r:id="rId49" xr:uid="{EA7C59BC-F8CF-402F-BBD1-453FE5D3CF33}"/>
    <hyperlink ref="H61" r:id="rId50" xr:uid="{FC6A41EF-D8E6-4CCF-B941-2D2D8BF69151}"/>
    <hyperlink ref="H62" r:id="rId51" xr:uid="{A2504D81-B40B-4CEC-8511-4B93B014304B}"/>
    <hyperlink ref="I61" r:id="rId52" xr:uid="{12C04FCE-3E6E-418D-A25F-DD03C93EF6CE}"/>
    <hyperlink ref="I62" r:id="rId53" xr:uid="{7537B761-1F9A-43E3-8788-6032A5317C81}"/>
  </hyperlinks>
  <pageMargins left="0.7" right="0.7" top="0.75" bottom="0.75" header="0.3" footer="0.3"/>
  <pageSetup scale="44" fitToHeight="0" orientation="landscape" r:id="rId54"/>
  <drawing r:id="rId5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theme="5"/>
    <pageSetUpPr fitToPage="1"/>
  </sheetPr>
  <dimension ref="A1:M258"/>
  <sheetViews>
    <sheetView showGridLines="0" workbookViewId="0"/>
  </sheetViews>
  <sheetFormatPr defaultColWidth="9.42578125" defaultRowHeight="13.5" customHeight="1"/>
  <cols>
    <col min="1" max="1" width="4.42578125" style="1" customWidth="1"/>
    <col min="2" max="2" width="70.5703125" style="1" customWidth="1"/>
    <col min="3" max="3" width="20.5703125" style="1" customWidth="1"/>
    <col min="4" max="9" width="20.5703125" style="15" customWidth="1"/>
    <col min="10" max="10" width="9.42578125" style="1" customWidth="1"/>
    <col min="11" max="11" width="64.42578125" style="1" bestFit="1" customWidth="1"/>
    <col min="12" max="13" width="10.42578125" style="1" customWidth="1"/>
    <col min="14" max="14" width="5.42578125" style="1" customWidth="1"/>
    <col min="15" max="16384" width="9.42578125" style="1"/>
  </cols>
  <sheetData>
    <row r="1" spans="1:10" ht="14.45" customHeight="1"/>
    <row r="2" spans="1:10" ht="14.45" customHeight="1"/>
    <row r="3" spans="1:10" ht="14.45" customHeight="1"/>
    <row r="4" spans="1:10" s="4" customFormat="1" ht="33" customHeight="1">
      <c r="B4" s="274" t="s">
        <v>195</v>
      </c>
      <c r="C4" s="274"/>
      <c r="D4" s="274"/>
      <c r="E4" s="274"/>
      <c r="F4" s="274"/>
      <c r="G4" s="274"/>
      <c r="H4" s="274"/>
      <c r="I4" s="274"/>
      <c r="J4" s="19"/>
    </row>
    <row r="5" spans="1:10" ht="18.600000000000001" customHeight="1">
      <c r="A5" s="35"/>
      <c r="B5" s="35"/>
      <c r="C5" s="35"/>
      <c r="D5" s="38"/>
      <c r="E5" s="38"/>
      <c r="F5" s="38"/>
      <c r="G5" s="38"/>
      <c r="H5" s="38"/>
      <c r="I5" s="38"/>
    </row>
    <row r="6" spans="1:10" ht="18.600000000000001" customHeight="1">
      <c r="A6" s="35"/>
      <c r="B6" s="317" t="s">
        <v>196</v>
      </c>
      <c r="C6" s="317"/>
      <c r="D6" s="317"/>
      <c r="E6" s="317"/>
      <c r="F6" s="317"/>
      <c r="G6" s="317"/>
      <c r="H6" s="317"/>
      <c r="I6" s="317"/>
    </row>
    <row r="7" spans="1:10" ht="38.1" customHeight="1">
      <c r="A7" s="35"/>
      <c r="B7" s="315" t="s">
        <v>353</v>
      </c>
      <c r="C7" s="315"/>
      <c r="D7" s="315"/>
      <c r="E7" s="315"/>
      <c r="F7" s="315"/>
      <c r="G7" s="315"/>
      <c r="H7" s="315"/>
      <c r="I7" s="315"/>
    </row>
    <row r="8" spans="1:10" ht="19.5">
      <c r="A8" s="35"/>
      <c r="B8" s="106"/>
      <c r="C8" s="106"/>
      <c r="D8" s="106"/>
      <c r="E8" s="106"/>
      <c r="F8" s="106"/>
      <c r="G8" s="106"/>
      <c r="H8" s="106"/>
      <c r="I8" s="106"/>
    </row>
    <row r="9" spans="1:10" ht="18.600000000000001" customHeight="1">
      <c r="A9" s="35"/>
      <c r="B9" s="297" t="s">
        <v>410</v>
      </c>
      <c r="C9" s="297"/>
      <c r="D9" s="297"/>
      <c r="E9" s="297"/>
      <c r="F9" s="297"/>
      <c r="G9" s="297"/>
      <c r="H9" s="297"/>
      <c r="I9" s="297"/>
    </row>
    <row r="10" spans="1:10" ht="18.600000000000001" customHeight="1">
      <c r="A10" s="35"/>
      <c r="B10" s="35"/>
      <c r="C10" s="35"/>
      <c r="D10" s="38"/>
      <c r="E10" s="38"/>
      <c r="F10" s="38"/>
      <c r="G10" s="38"/>
      <c r="H10" s="38"/>
      <c r="I10" s="38"/>
    </row>
    <row r="11" spans="1:10" ht="18.600000000000001" customHeight="1">
      <c r="A11" s="35"/>
      <c r="B11" s="181" t="s">
        <v>197</v>
      </c>
      <c r="C11" s="154">
        <v>2025</v>
      </c>
      <c r="D11" s="154">
        <v>2024</v>
      </c>
      <c r="E11" s="154">
        <v>2023</v>
      </c>
      <c r="F11" s="154">
        <v>2022</v>
      </c>
      <c r="G11" s="154">
        <v>2021</v>
      </c>
      <c r="H11" s="154">
        <v>2020</v>
      </c>
      <c r="I11" s="154">
        <v>2019</v>
      </c>
    </row>
    <row r="12" spans="1:10" ht="18.600000000000001" customHeight="1">
      <c r="A12" s="35"/>
      <c r="B12" s="125" t="s">
        <v>103</v>
      </c>
      <c r="C12" s="139">
        <v>219.31930539811231</v>
      </c>
      <c r="D12" s="139">
        <v>215.44734511641801</v>
      </c>
      <c r="E12" s="139">
        <v>200.76072405575999</v>
      </c>
      <c r="F12" s="139">
        <v>244.61404286006476</v>
      </c>
      <c r="G12" s="139">
        <v>643.04729334259764</v>
      </c>
      <c r="H12" s="139">
        <v>651.45450398530045</v>
      </c>
      <c r="I12" s="139">
        <v>555.22273624059903</v>
      </c>
    </row>
    <row r="13" spans="1:10" ht="18.600000000000001" customHeight="1">
      <c r="A13" s="35"/>
      <c r="B13" s="125" t="s">
        <v>104</v>
      </c>
      <c r="C13" s="139">
        <v>6.4550956399999997</v>
      </c>
      <c r="D13" s="139">
        <v>6.5309717760000003</v>
      </c>
      <c r="E13" s="139">
        <v>6.4931242190000003</v>
      </c>
      <c r="F13" s="139">
        <v>9.0531699200000002</v>
      </c>
      <c r="G13" s="139">
        <v>134.9497530992</v>
      </c>
      <c r="H13" s="139">
        <v>72.131264427999994</v>
      </c>
      <c r="I13" s="139">
        <v>75.471342952000001</v>
      </c>
    </row>
    <row r="14" spans="1:10" ht="18.600000000000001" customHeight="1">
      <c r="A14" s="35"/>
      <c r="B14" s="125" t="s">
        <v>105</v>
      </c>
      <c r="C14" s="198">
        <v>0</v>
      </c>
      <c r="D14" s="198">
        <v>0</v>
      </c>
      <c r="E14" s="198">
        <v>0</v>
      </c>
      <c r="F14" s="198">
        <v>0</v>
      </c>
      <c r="G14" s="198">
        <v>0</v>
      </c>
      <c r="H14" s="198">
        <v>0</v>
      </c>
      <c r="I14" s="198">
        <v>0</v>
      </c>
    </row>
    <row r="15" spans="1:10" ht="18.600000000000001" customHeight="1">
      <c r="A15" s="35"/>
      <c r="B15" s="125" t="s">
        <v>106</v>
      </c>
      <c r="C15" s="198">
        <v>0</v>
      </c>
      <c r="D15" s="198">
        <v>0</v>
      </c>
      <c r="E15" s="198">
        <v>0</v>
      </c>
      <c r="F15" s="198">
        <v>0</v>
      </c>
      <c r="G15" s="198">
        <v>0</v>
      </c>
      <c r="H15" s="198">
        <v>0</v>
      </c>
      <c r="I15" s="198">
        <v>0</v>
      </c>
    </row>
    <row r="16" spans="1:10" ht="18.600000000000001" customHeight="1">
      <c r="A16" s="35"/>
      <c r="B16" s="125" t="s">
        <v>107</v>
      </c>
      <c r="C16" s="198">
        <v>0</v>
      </c>
      <c r="D16" s="198">
        <v>0</v>
      </c>
      <c r="E16" s="198">
        <v>0</v>
      </c>
      <c r="F16" s="198">
        <v>0</v>
      </c>
      <c r="G16" s="198">
        <v>0</v>
      </c>
      <c r="H16" s="198">
        <v>1.38565</v>
      </c>
      <c r="I16" s="198">
        <v>1.5736840000000001</v>
      </c>
    </row>
    <row r="17" spans="1:9" ht="18.600000000000001" customHeight="1">
      <c r="A17" s="35"/>
      <c r="B17" s="125" t="s">
        <v>108</v>
      </c>
      <c r="C17" s="139">
        <v>206.94490200000001</v>
      </c>
      <c r="D17" s="139">
        <v>202.99025320000001</v>
      </c>
      <c r="E17" s="139">
        <v>189.72819999999999</v>
      </c>
      <c r="F17" s="139">
        <v>232.13380000000001</v>
      </c>
      <c r="G17" s="139">
        <v>501.66045730000002</v>
      </c>
      <c r="H17" s="139">
        <v>571.12219030000006</v>
      </c>
      <c r="I17" s="139">
        <v>464.99649385000004</v>
      </c>
    </row>
    <row r="18" spans="1:9" ht="18.600000000000001" customHeight="1">
      <c r="A18" s="35"/>
      <c r="B18" s="125" t="s">
        <v>109</v>
      </c>
      <c r="C18" s="198">
        <v>0</v>
      </c>
      <c r="D18" s="198">
        <v>0</v>
      </c>
      <c r="E18" s="198">
        <v>0</v>
      </c>
      <c r="F18" s="198">
        <v>0</v>
      </c>
      <c r="G18" s="198">
        <v>0</v>
      </c>
      <c r="H18" s="198">
        <v>0</v>
      </c>
      <c r="I18" s="198">
        <v>0</v>
      </c>
    </row>
    <row r="19" spans="1:9" ht="18.600000000000001" customHeight="1">
      <c r="A19" s="35"/>
      <c r="B19" s="125" t="s">
        <v>110</v>
      </c>
      <c r="C19" s="198">
        <v>0</v>
      </c>
      <c r="D19" s="198">
        <v>0</v>
      </c>
      <c r="E19" s="198">
        <v>0</v>
      </c>
      <c r="F19" s="198">
        <v>0</v>
      </c>
      <c r="G19" s="198">
        <v>0</v>
      </c>
      <c r="H19" s="198">
        <v>0</v>
      </c>
      <c r="I19" s="198">
        <v>0</v>
      </c>
    </row>
    <row r="20" spans="1:9" ht="18.600000000000001" customHeight="1">
      <c r="A20" s="35"/>
      <c r="B20" s="125" t="s">
        <v>111</v>
      </c>
      <c r="C20" s="198">
        <v>0</v>
      </c>
      <c r="D20" s="198">
        <v>0</v>
      </c>
      <c r="E20" s="198">
        <v>0</v>
      </c>
      <c r="F20" s="198">
        <v>0</v>
      </c>
      <c r="G20" s="198">
        <v>0</v>
      </c>
      <c r="H20" s="198">
        <v>0</v>
      </c>
      <c r="I20" s="198">
        <v>0</v>
      </c>
    </row>
    <row r="21" spans="1:9" ht="18.600000000000001" customHeight="1">
      <c r="A21" s="35"/>
      <c r="B21" s="130" t="s">
        <v>198</v>
      </c>
      <c r="C21" s="199">
        <v>5.9193077581122999</v>
      </c>
      <c r="D21" s="199">
        <v>5.9261201404179902</v>
      </c>
      <c r="E21" s="199">
        <v>4.5393998367603396</v>
      </c>
      <c r="F21" s="199">
        <v>3.4270729400647544</v>
      </c>
      <c r="G21" s="199">
        <v>6.4370829433976704</v>
      </c>
      <c r="H21" s="199">
        <v>6.8153992573004087</v>
      </c>
      <c r="I21" s="199">
        <v>13.181215438599024</v>
      </c>
    </row>
    <row r="22" spans="1:9" ht="18.600000000000001" customHeight="1">
      <c r="A22" s="35"/>
      <c r="B22" s="288" t="s">
        <v>199</v>
      </c>
      <c r="C22" s="288"/>
      <c r="D22" s="288"/>
      <c r="E22" s="288"/>
      <c r="F22" s="288"/>
      <c r="G22" s="288"/>
      <c r="H22" s="288"/>
      <c r="I22" s="288"/>
    </row>
    <row r="23" spans="1:9" ht="18.600000000000001" customHeight="1">
      <c r="A23" s="35"/>
      <c r="B23" s="288" t="s">
        <v>426</v>
      </c>
      <c r="C23" s="288"/>
      <c r="D23" s="288"/>
      <c r="E23" s="288"/>
      <c r="F23" s="288"/>
      <c r="G23" s="288"/>
      <c r="H23" s="288"/>
      <c r="I23" s="288"/>
    </row>
    <row r="24" spans="1:9" ht="18.600000000000001" customHeight="1">
      <c r="A24" s="35"/>
      <c r="B24" s="35"/>
      <c r="C24" s="35"/>
      <c r="D24" s="38"/>
      <c r="E24" s="38"/>
      <c r="F24" s="38"/>
      <c r="G24" s="38"/>
      <c r="H24" s="38"/>
      <c r="I24" s="38"/>
    </row>
    <row r="25" spans="1:9" ht="18.75" customHeight="1">
      <c r="A25" s="35"/>
      <c r="B25" s="181" t="s">
        <v>200</v>
      </c>
      <c r="C25" s="160">
        <v>2025</v>
      </c>
      <c r="D25" s="160">
        <v>2024</v>
      </c>
      <c r="E25" s="160">
        <v>2023</v>
      </c>
      <c r="F25" s="160">
        <v>2022</v>
      </c>
      <c r="G25" s="154">
        <v>2021</v>
      </c>
      <c r="H25" s="160">
        <v>2020</v>
      </c>
      <c r="I25" s="154">
        <v>2019</v>
      </c>
    </row>
    <row r="26" spans="1:9" ht="18.600000000000001" customHeight="1">
      <c r="A26" s="35"/>
      <c r="B26" s="125" t="s">
        <v>103</v>
      </c>
      <c r="C26" s="198">
        <v>212.68515775190906</v>
      </c>
      <c r="D26" s="198">
        <v>208.73165065476795</v>
      </c>
      <c r="E26" s="198">
        <v>194</v>
      </c>
      <c r="F26" s="198">
        <v>235.47898294048841</v>
      </c>
      <c r="G26" s="198">
        <v>644.90356556276345</v>
      </c>
      <c r="H26" s="198">
        <v>644.15481491209584</v>
      </c>
      <c r="I26" s="198">
        <v>549.97965976673538</v>
      </c>
    </row>
    <row r="27" spans="1:9" ht="18.600000000000001" customHeight="1">
      <c r="A27" s="35"/>
      <c r="B27" s="125" t="s">
        <v>104</v>
      </c>
      <c r="C27" s="200" t="s">
        <v>89</v>
      </c>
      <c r="D27" s="200" t="s">
        <v>89</v>
      </c>
      <c r="E27" s="198">
        <v>0</v>
      </c>
      <c r="F27" s="198">
        <v>0</v>
      </c>
      <c r="G27" s="198">
        <v>136.78735394879999</v>
      </c>
      <c r="H27" s="198">
        <v>64.974200327999995</v>
      </c>
      <c r="I27" s="198">
        <v>70.352090352000005</v>
      </c>
    </row>
    <row r="28" spans="1:9" ht="18.600000000000001" customHeight="1">
      <c r="A28" s="35"/>
      <c r="B28" s="125" t="s">
        <v>105</v>
      </c>
      <c r="C28" s="200" t="s">
        <v>89</v>
      </c>
      <c r="D28" s="200" t="s">
        <v>89</v>
      </c>
      <c r="E28" s="198">
        <v>0</v>
      </c>
      <c r="F28" s="198">
        <v>0</v>
      </c>
      <c r="G28" s="198">
        <v>0</v>
      </c>
      <c r="H28" s="198">
        <v>0</v>
      </c>
      <c r="I28" s="198">
        <v>0</v>
      </c>
    </row>
    <row r="29" spans="1:9" ht="18.600000000000001" customHeight="1">
      <c r="A29" s="35"/>
      <c r="B29" s="125" t="s">
        <v>106</v>
      </c>
      <c r="C29" s="200" t="s">
        <v>89</v>
      </c>
      <c r="D29" s="200" t="s">
        <v>89</v>
      </c>
      <c r="E29" s="198">
        <v>0</v>
      </c>
      <c r="F29" s="198">
        <v>0</v>
      </c>
      <c r="G29" s="198">
        <v>0</v>
      </c>
      <c r="H29" s="198">
        <v>0</v>
      </c>
      <c r="I29" s="198">
        <v>0</v>
      </c>
    </row>
    <row r="30" spans="1:9" ht="18.600000000000001" customHeight="1">
      <c r="A30" s="35"/>
      <c r="B30" s="125" t="s">
        <v>107</v>
      </c>
      <c r="C30" s="200" t="s">
        <v>89</v>
      </c>
      <c r="D30" s="200" t="s">
        <v>89</v>
      </c>
      <c r="E30" s="198">
        <v>0</v>
      </c>
      <c r="F30" s="198">
        <v>0</v>
      </c>
      <c r="G30" s="198">
        <v>0</v>
      </c>
      <c r="H30" s="198">
        <v>1.38565</v>
      </c>
      <c r="I30" s="198">
        <v>1.5736839999999999</v>
      </c>
    </row>
    <row r="31" spans="1:9" ht="18.600000000000001" customHeight="1">
      <c r="A31" s="35"/>
      <c r="B31" s="125" t="s">
        <v>108</v>
      </c>
      <c r="C31" s="198">
        <v>206.94490200000001</v>
      </c>
      <c r="D31" s="198">
        <v>202.99025320000001</v>
      </c>
      <c r="E31" s="198">
        <v>189.72819999999999</v>
      </c>
      <c r="F31" s="198">
        <v>232.13380000000001</v>
      </c>
      <c r="G31" s="198">
        <v>501.66045730000002</v>
      </c>
      <c r="H31" s="198">
        <v>571.12219029999994</v>
      </c>
      <c r="I31" s="198">
        <v>464.99649385000004</v>
      </c>
    </row>
    <row r="32" spans="1:9" ht="18.600000000000001" customHeight="1">
      <c r="A32" s="35"/>
      <c r="B32" s="125" t="s">
        <v>109</v>
      </c>
      <c r="C32" s="200" t="s">
        <v>89</v>
      </c>
      <c r="D32" s="200" t="s">
        <v>89</v>
      </c>
      <c r="E32" s="198">
        <v>0</v>
      </c>
      <c r="F32" s="198">
        <v>0</v>
      </c>
      <c r="G32" s="198">
        <v>0</v>
      </c>
      <c r="H32" s="198">
        <v>0</v>
      </c>
      <c r="I32" s="198">
        <v>0</v>
      </c>
    </row>
    <row r="33" spans="1:10" ht="18.600000000000001" customHeight="1">
      <c r="A33" s="35"/>
      <c r="B33" s="125" t="s">
        <v>110</v>
      </c>
      <c r="C33" s="200" t="s">
        <v>89</v>
      </c>
      <c r="D33" s="200" t="s">
        <v>89</v>
      </c>
      <c r="E33" s="198">
        <v>0</v>
      </c>
      <c r="F33" s="198">
        <v>0</v>
      </c>
      <c r="G33" s="198">
        <v>0</v>
      </c>
      <c r="H33" s="198">
        <v>0</v>
      </c>
      <c r="I33" s="198">
        <v>0</v>
      </c>
    </row>
    <row r="34" spans="1:10" ht="18.600000000000001" customHeight="1">
      <c r="A34" s="35"/>
      <c r="B34" s="125" t="s">
        <v>111</v>
      </c>
      <c r="C34" s="200" t="s">
        <v>89</v>
      </c>
      <c r="D34" s="200" t="s">
        <v>89</v>
      </c>
      <c r="E34" s="198">
        <v>0</v>
      </c>
      <c r="F34" s="198">
        <v>0</v>
      </c>
      <c r="G34" s="198">
        <v>0</v>
      </c>
      <c r="H34" s="198">
        <v>0</v>
      </c>
      <c r="I34" s="198">
        <v>0</v>
      </c>
    </row>
    <row r="35" spans="1:10" ht="18.600000000000001" customHeight="1">
      <c r="A35" s="35"/>
      <c r="B35" s="130" t="s">
        <v>198</v>
      </c>
      <c r="C35" s="198">
        <v>5.7402557519090589</v>
      </c>
      <c r="D35" s="198">
        <v>5.7413974547679398</v>
      </c>
      <c r="E35" s="198">
        <v>4.3891873808149509</v>
      </c>
      <c r="F35" s="198">
        <v>3.3451829404883959</v>
      </c>
      <c r="G35" s="198">
        <v>6.4557543139634337</v>
      </c>
      <c r="H35" s="198">
        <v>6.6727742840959348</v>
      </c>
      <c r="I35" s="198">
        <v>13.057391564735337</v>
      </c>
    </row>
    <row r="36" spans="1:10" ht="18.600000000000001" customHeight="1">
      <c r="A36" s="35"/>
      <c r="B36" s="288" t="s">
        <v>199</v>
      </c>
      <c r="C36" s="288"/>
      <c r="D36" s="288"/>
      <c r="E36" s="288"/>
      <c r="F36" s="288"/>
      <c r="G36" s="288"/>
      <c r="H36" s="288"/>
      <c r="I36" s="288"/>
    </row>
    <row r="37" spans="1:10" ht="18.600000000000001" customHeight="1">
      <c r="A37" s="35"/>
      <c r="B37" s="35"/>
      <c r="C37" s="35"/>
      <c r="D37" s="38"/>
      <c r="E37" s="38"/>
      <c r="F37" s="38"/>
      <c r="G37" s="38"/>
      <c r="H37" s="38"/>
      <c r="I37" s="38"/>
    </row>
    <row r="38" spans="1:10" ht="18.600000000000001" customHeight="1">
      <c r="A38" s="35"/>
      <c r="B38" s="181" t="s">
        <v>201</v>
      </c>
      <c r="C38" s="160">
        <v>2025</v>
      </c>
      <c r="D38" s="160">
        <v>2024</v>
      </c>
      <c r="E38" s="160">
        <v>2023</v>
      </c>
      <c r="F38" s="160">
        <v>2022</v>
      </c>
      <c r="G38" s="154">
        <v>2021</v>
      </c>
      <c r="H38" s="160">
        <v>2020</v>
      </c>
      <c r="I38" s="154">
        <v>2019</v>
      </c>
    </row>
    <row r="39" spans="1:10" ht="18.600000000000001" customHeight="1">
      <c r="A39" s="35"/>
      <c r="B39" s="125" t="s">
        <v>103</v>
      </c>
      <c r="C39" s="201">
        <v>6.6341476462032407</v>
      </c>
      <c r="D39" s="201">
        <v>6.7156944616500507</v>
      </c>
      <c r="E39" s="201">
        <v>6.6433366749453935</v>
      </c>
      <c r="F39" s="201">
        <v>9.1819495834603782</v>
      </c>
      <c r="G39" s="201">
        <v>6.3654291525849365</v>
      </c>
      <c r="H39" s="201">
        <v>7.2320550137181225</v>
      </c>
      <c r="I39" s="201">
        <v>5.2437789065409799</v>
      </c>
    </row>
    <row r="40" spans="1:10" ht="18.600000000000001" customHeight="1">
      <c r="A40" s="35"/>
      <c r="B40" s="125" t="s">
        <v>104</v>
      </c>
      <c r="C40" s="201">
        <v>6.4550956399999997</v>
      </c>
      <c r="D40" s="201">
        <v>6.5309717760000003</v>
      </c>
      <c r="E40" s="201">
        <v>6.4931242190000003</v>
      </c>
      <c r="F40" s="201">
        <v>9.0531699200000002</v>
      </c>
      <c r="G40" s="201">
        <v>6.3016551200000004</v>
      </c>
      <c r="H40" s="201">
        <v>7.1570641000000004</v>
      </c>
      <c r="I40" s="201">
        <v>5.1192525999999994</v>
      </c>
    </row>
    <row r="41" spans="1:10" ht="18.600000000000001" customHeight="1">
      <c r="A41" s="35"/>
      <c r="B41" s="125" t="s">
        <v>105</v>
      </c>
      <c r="C41" s="200" t="s">
        <v>89</v>
      </c>
      <c r="D41" s="198">
        <v>0</v>
      </c>
      <c r="E41" s="198">
        <v>0</v>
      </c>
      <c r="F41" s="198">
        <v>0</v>
      </c>
      <c r="G41" s="198">
        <v>0</v>
      </c>
      <c r="H41" s="198">
        <v>0</v>
      </c>
      <c r="I41" s="198">
        <v>0</v>
      </c>
    </row>
    <row r="42" spans="1:10" ht="18.600000000000001" customHeight="1">
      <c r="A42" s="35"/>
      <c r="B42" s="125" t="s">
        <v>106</v>
      </c>
      <c r="C42" s="200" t="s">
        <v>89</v>
      </c>
      <c r="D42" s="198">
        <v>0</v>
      </c>
      <c r="E42" s="198">
        <v>0</v>
      </c>
      <c r="F42" s="198">
        <v>0</v>
      </c>
      <c r="G42" s="198">
        <v>0</v>
      </c>
      <c r="H42" s="198">
        <v>0</v>
      </c>
      <c r="I42" s="198">
        <v>0</v>
      </c>
    </row>
    <row r="43" spans="1:10" ht="18.600000000000001" customHeight="1">
      <c r="A43" s="35"/>
      <c r="B43" s="125" t="s">
        <v>107</v>
      </c>
      <c r="C43" s="200" t="s">
        <v>89</v>
      </c>
      <c r="D43" s="198">
        <v>0</v>
      </c>
      <c r="E43" s="198">
        <v>0</v>
      </c>
      <c r="F43" s="198">
        <v>0</v>
      </c>
      <c r="G43" s="198">
        <v>0</v>
      </c>
      <c r="H43" s="198">
        <v>0</v>
      </c>
      <c r="I43" s="198">
        <v>0</v>
      </c>
    </row>
    <row r="44" spans="1:10" ht="18.600000000000001" customHeight="1">
      <c r="A44" s="35"/>
      <c r="B44" s="125" t="s">
        <v>108</v>
      </c>
      <c r="C44" s="200" t="s">
        <v>89</v>
      </c>
      <c r="D44" s="198">
        <v>0</v>
      </c>
      <c r="E44" s="198">
        <v>0</v>
      </c>
      <c r="F44" s="198">
        <v>0</v>
      </c>
      <c r="G44" s="198">
        <v>0</v>
      </c>
      <c r="H44" s="198">
        <v>0</v>
      </c>
      <c r="I44" s="198">
        <v>0</v>
      </c>
    </row>
    <row r="45" spans="1:10" ht="18.600000000000001" customHeight="1">
      <c r="A45" s="35"/>
      <c r="B45" s="125" t="s">
        <v>109</v>
      </c>
      <c r="C45" s="200" t="s">
        <v>89</v>
      </c>
      <c r="D45" s="198">
        <v>0</v>
      </c>
      <c r="E45" s="198">
        <v>0</v>
      </c>
      <c r="F45" s="198">
        <v>0</v>
      </c>
      <c r="G45" s="198">
        <v>0</v>
      </c>
      <c r="H45" s="198">
        <v>0</v>
      </c>
      <c r="I45" s="198">
        <v>0</v>
      </c>
    </row>
    <row r="46" spans="1:10" ht="18.600000000000001" customHeight="1">
      <c r="A46" s="35"/>
      <c r="B46" s="125" t="s">
        <v>110</v>
      </c>
      <c r="C46" s="200" t="s">
        <v>89</v>
      </c>
      <c r="D46" s="198">
        <v>0</v>
      </c>
      <c r="E46" s="198">
        <v>0</v>
      </c>
      <c r="F46" s="198">
        <v>0</v>
      </c>
      <c r="G46" s="198">
        <v>0</v>
      </c>
      <c r="H46" s="198">
        <v>0</v>
      </c>
      <c r="I46" s="198">
        <v>0</v>
      </c>
    </row>
    <row r="47" spans="1:10" ht="18.600000000000001" customHeight="1">
      <c r="A47" s="35"/>
      <c r="B47" s="125" t="s">
        <v>111</v>
      </c>
      <c r="C47" s="200" t="s">
        <v>89</v>
      </c>
      <c r="D47" s="198">
        <v>0</v>
      </c>
      <c r="E47" s="198">
        <v>0</v>
      </c>
      <c r="F47" s="198">
        <v>0</v>
      </c>
      <c r="G47" s="198">
        <v>0</v>
      </c>
      <c r="H47" s="198">
        <v>0</v>
      </c>
      <c r="I47" s="198">
        <v>0</v>
      </c>
      <c r="J47" s="5"/>
    </row>
    <row r="48" spans="1:10" ht="18.600000000000001" customHeight="1">
      <c r="A48" s="35"/>
      <c r="B48" s="130" t="s">
        <v>198</v>
      </c>
      <c r="C48" s="201">
        <v>0.17905200620324091</v>
      </c>
      <c r="D48" s="201">
        <v>0.18472268565004998</v>
      </c>
      <c r="E48" s="201">
        <v>0.15021245594539312</v>
      </c>
      <c r="F48" s="201">
        <v>0.12877966346037789</v>
      </c>
      <c r="G48" s="201">
        <v>6.3774032584935969E-2</v>
      </c>
      <c r="H48" s="201">
        <v>7.4990913718122346E-2</v>
      </c>
      <c r="I48" s="201">
        <v>0.12452630654098085</v>
      </c>
    </row>
    <row r="49" spans="1:9" ht="18.600000000000001" customHeight="1">
      <c r="A49" s="35"/>
      <c r="B49" s="288" t="s">
        <v>202</v>
      </c>
      <c r="C49" s="288"/>
      <c r="D49" s="288"/>
      <c r="E49" s="288"/>
      <c r="F49" s="288"/>
      <c r="G49" s="288"/>
      <c r="H49" s="288"/>
      <c r="I49" s="288"/>
    </row>
    <row r="50" spans="1:9" ht="18.600000000000001" customHeight="1">
      <c r="A50" s="35"/>
      <c r="B50" s="47"/>
      <c r="C50" s="47"/>
      <c r="D50" s="48"/>
      <c r="E50" s="48"/>
      <c r="F50" s="48"/>
      <c r="G50" s="48"/>
      <c r="H50" s="48"/>
      <c r="I50" s="48"/>
    </row>
    <row r="51" spans="1:9" ht="18.600000000000001" customHeight="1">
      <c r="A51" s="35"/>
      <c r="B51" s="181" t="s">
        <v>355</v>
      </c>
      <c r="C51" s="160">
        <v>2025</v>
      </c>
      <c r="D51" s="160">
        <v>2024</v>
      </c>
      <c r="E51" s="160">
        <v>2023</v>
      </c>
      <c r="F51" s="160">
        <v>2022</v>
      </c>
      <c r="G51" s="154">
        <v>2021</v>
      </c>
      <c r="H51" s="160">
        <v>2020</v>
      </c>
      <c r="I51" s="154">
        <v>2019</v>
      </c>
    </row>
    <row r="52" spans="1:9" ht="18.600000000000001" customHeight="1">
      <c r="A52" s="35"/>
      <c r="B52" s="125" t="s">
        <v>103</v>
      </c>
      <c r="C52" s="202">
        <v>1210.9526492767977</v>
      </c>
      <c r="D52" s="202">
        <v>1657.7515746922313</v>
      </c>
      <c r="E52" s="165">
        <v>1753</v>
      </c>
      <c r="F52" s="165">
        <v>2062</v>
      </c>
      <c r="G52" s="165">
        <v>2812.1901248697059</v>
      </c>
      <c r="H52" s="165">
        <v>3209</v>
      </c>
      <c r="I52" s="165">
        <v>4550.4035040859599</v>
      </c>
    </row>
    <row r="53" spans="1:9" ht="18.600000000000001" customHeight="1">
      <c r="A53" s="35"/>
      <c r="B53" s="125" t="s">
        <v>104</v>
      </c>
      <c r="C53" s="202">
        <v>753.14933264988804</v>
      </c>
      <c r="D53" s="202">
        <v>1020.48214334495</v>
      </c>
      <c r="E53" s="165">
        <v>1064.0758531087999</v>
      </c>
      <c r="F53" s="165">
        <v>1199.4513535259</v>
      </c>
      <c r="G53" s="165">
        <v>1876.531543676</v>
      </c>
      <c r="H53" s="165">
        <v>2130.4597583393202</v>
      </c>
      <c r="I53" s="165">
        <v>2698.0141305269999</v>
      </c>
    </row>
    <row r="54" spans="1:9" ht="18.600000000000001" customHeight="1">
      <c r="A54" s="35"/>
      <c r="B54" s="125" t="s">
        <v>105</v>
      </c>
      <c r="C54" s="202">
        <v>193.680097183226</v>
      </c>
      <c r="D54" s="202">
        <v>264.29908164165101</v>
      </c>
      <c r="E54" s="165">
        <v>354.31727341171</v>
      </c>
      <c r="F54" s="165">
        <v>421.4592712928</v>
      </c>
      <c r="G54" s="165">
        <v>406.8224208835</v>
      </c>
      <c r="H54" s="165">
        <v>582.08970711430004</v>
      </c>
      <c r="I54" s="165">
        <v>1138.0597825090999</v>
      </c>
    </row>
    <row r="55" spans="1:9" ht="18.600000000000001" customHeight="1">
      <c r="A55" s="35"/>
      <c r="B55" s="125" t="s">
        <v>106</v>
      </c>
      <c r="C55" s="202">
        <v>140.58454662604163</v>
      </c>
      <c r="D55" s="202">
        <v>202.0142326389649</v>
      </c>
      <c r="E55" s="165">
        <v>162.999763710038</v>
      </c>
      <c r="F55" s="165">
        <v>154.05421925260001</v>
      </c>
      <c r="G55" s="165">
        <v>212.430749214</v>
      </c>
      <c r="H55" s="165">
        <v>234.25547910405501</v>
      </c>
      <c r="I55" s="165">
        <v>346.79702304310001</v>
      </c>
    </row>
    <row r="56" spans="1:9" ht="18.600000000000001" customHeight="1">
      <c r="A56" s="35"/>
      <c r="B56" s="125" t="s">
        <v>107</v>
      </c>
      <c r="C56" s="202">
        <v>13.3440775853493</v>
      </c>
      <c r="D56" s="202">
        <v>18.788500826825899</v>
      </c>
      <c r="E56" s="165">
        <v>24.952800369804201</v>
      </c>
      <c r="F56" s="165">
        <v>18.232442108699999</v>
      </c>
      <c r="G56" s="165">
        <v>21.532848691799998</v>
      </c>
      <c r="H56" s="165">
        <v>20.3741200001</v>
      </c>
      <c r="I56" s="165">
        <v>23.683619249800003</v>
      </c>
    </row>
    <row r="57" spans="1:9" ht="18.600000000000001" customHeight="1">
      <c r="A57" s="35"/>
      <c r="B57" s="125" t="s">
        <v>108</v>
      </c>
      <c r="C57" s="202" t="s">
        <v>89</v>
      </c>
      <c r="D57" s="202" t="s">
        <v>89</v>
      </c>
      <c r="E57" s="165">
        <v>0</v>
      </c>
      <c r="F57" s="165">
        <v>0</v>
      </c>
      <c r="G57" s="165">
        <v>0</v>
      </c>
      <c r="H57" s="165">
        <v>0</v>
      </c>
      <c r="I57" s="165">
        <v>0</v>
      </c>
    </row>
    <row r="58" spans="1:9" ht="18.600000000000001" customHeight="1">
      <c r="A58" s="35"/>
      <c r="B58" s="125" t="s">
        <v>109</v>
      </c>
      <c r="C58" s="202" t="s">
        <v>89</v>
      </c>
      <c r="D58" s="202" t="s">
        <v>89</v>
      </c>
      <c r="E58" s="165">
        <v>0</v>
      </c>
      <c r="F58" s="165">
        <v>0</v>
      </c>
      <c r="G58" s="165">
        <v>0</v>
      </c>
      <c r="H58" s="165">
        <v>0</v>
      </c>
      <c r="I58" s="165">
        <v>0</v>
      </c>
    </row>
    <row r="59" spans="1:9" ht="18.600000000000001" customHeight="1">
      <c r="A59" s="35"/>
      <c r="B59" s="125" t="s">
        <v>110</v>
      </c>
      <c r="C59" s="202">
        <v>79.580717300000003</v>
      </c>
      <c r="D59" s="202">
        <v>104.82733519999999</v>
      </c>
      <c r="E59" s="165">
        <v>107.40411</v>
      </c>
      <c r="F59" s="165">
        <v>240.26950404499999</v>
      </c>
      <c r="G59" s="165">
        <v>266.72175409869999</v>
      </c>
      <c r="H59" s="165">
        <v>208.51845174970001</v>
      </c>
      <c r="I59" s="165">
        <v>235.82050358550001</v>
      </c>
    </row>
    <row r="60" spans="1:9" ht="18.600000000000001" customHeight="1">
      <c r="A60" s="35"/>
      <c r="B60" s="125" t="s">
        <v>111</v>
      </c>
      <c r="C60" s="202" t="s">
        <v>89</v>
      </c>
      <c r="D60" s="202" t="s">
        <v>89</v>
      </c>
      <c r="E60" s="165">
        <v>0</v>
      </c>
      <c r="F60" s="165">
        <v>0</v>
      </c>
      <c r="G60" s="165">
        <v>0</v>
      </c>
      <c r="H60" s="165">
        <v>0</v>
      </c>
      <c r="I60" s="165">
        <v>0</v>
      </c>
    </row>
    <row r="61" spans="1:9" ht="18.600000000000001" customHeight="1">
      <c r="A61" s="35"/>
      <c r="B61" s="130" t="s">
        <v>198</v>
      </c>
      <c r="C61" s="202">
        <v>30.613877932292599</v>
      </c>
      <c r="D61" s="202">
        <v>47.340281039839503</v>
      </c>
      <c r="E61" s="165">
        <v>39.646025201679002</v>
      </c>
      <c r="F61" s="165">
        <v>28.893928281493178</v>
      </c>
      <c r="G61" s="165">
        <v>28.150808305705791</v>
      </c>
      <c r="H61" s="165">
        <v>33.574827116925647</v>
      </c>
      <c r="I61" s="165">
        <v>108.02844517145988</v>
      </c>
    </row>
    <row r="62" spans="1:9" ht="36.6" customHeight="1">
      <c r="A62" s="35"/>
      <c r="B62" s="314" t="s">
        <v>427</v>
      </c>
      <c r="C62" s="314"/>
      <c r="D62" s="288"/>
      <c r="E62" s="288"/>
      <c r="F62" s="288"/>
      <c r="G62" s="288"/>
      <c r="H62" s="288"/>
      <c r="I62" s="288"/>
    </row>
    <row r="63" spans="1:9" ht="18.600000000000001" customHeight="1">
      <c r="A63" s="35"/>
      <c r="B63" s="288" t="s">
        <v>426</v>
      </c>
      <c r="C63" s="288"/>
      <c r="D63" s="288"/>
      <c r="E63" s="288"/>
      <c r="F63" s="288"/>
      <c r="G63" s="288"/>
      <c r="H63" s="288"/>
      <c r="I63" s="288"/>
    </row>
    <row r="64" spans="1:9" ht="18.600000000000001" customHeight="1">
      <c r="A64" s="35"/>
      <c r="B64" s="288" t="s">
        <v>354</v>
      </c>
      <c r="C64" s="288"/>
      <c r="D64" s="288"/>
      <c r="E64" s="288"/>
      <c r="F64" s="288"/>
      <c r="G64" s="288"/>
      <c r="H64" s="288"/>
      <c r="I64" s="288"/>
    </row>
    <row r="65" spans="1:10" ht="18.600000000000001" customHeight="1">
      <c r="A65" s="35"/>
      <c r="B65" s="35"/>
      <c r="C65" s="35"/>
      <c r="D65" s="38"/>
      <c r="E65" s="38"/>
      <c r="F65" s="38"/>
      <c r="G65" s="38"/>
      <c r="H65" s="38"/>
      <c r="I65" s="38"/>
    </row>
    <row r="66" spans="1:10" ht="18.600000000000001" customHeight="1">
      <c r="A66" s="35"/>
      <c r="B66" s="181" t="s">
        <v>356</v>
      </c>
      <c r="C66" s="160">
        <v>2025</v>
      </c>
      <c r="D66" s="160">
        <v>2024</v>
      </c>
      <c r="E66" s="160">
        <v>2023</v>
      </c>
      <c r="F66" s="160">
        <v>2022</v>
      </c>
      <c r="G66" s="154">
        <v>2021</v>
      </c>
      <c r="H66" s="160">
        <v>2020</v>
      </c>
      <c r="I66" s="154">
        <v>2019</v>
      </c>
    </row>
    <row r="67" spans="1:10" ht="18.600000000000001" customHeight="1">
      <c r="A67" s="35"/>
      <c r="B67" s="125" t="s">
        <v>103</v>
      </c>
      <c r="C67" s="165">
        <v>1210.9526492767977</v>
      </c>
      <c r="D67" s="203">
        <v>1657.7515746922313</v>
      </c>
      <c r="E67" s="165">
        <v>1753</v>
      </c>
      <c r="F67" s="165">
        <v>2062</v>
      </c>
      <c r="G67" s="165">
        <v>2812</v>
      </c>
      <c r="H67" s="165">
        <v>3209</v>
      </c>
      <c r="I67" s="165">
        <v>4550.4035040859599</v>
      </c>
      <c r="J67" s="9"/>
    </row>
    <row r="68" spans="1:10" ht="18.600000000000001" customHeight="1">
      <c r="A68" s="35"/>
      <c r="B68" s="125" t="s">
        <v>104</v>
      </c>
      <c r="C68" s="165">
        <v>753.14933264988804</v>
      </c>
      <c r="D68" s="203">
        <v>1020.48214334495</v>
      </c>
      <c r="E68" s="165">
        <v>1064.0758531087999</v>
      </c>
      <c r="F68" s="165">
        <v>1199.4513535259</v>
      </c>
      <c r="G68" s="165">
        <v>1876.531543676</v>
      </c>
      <c r="H68" s="165">
        <v>2130.4597583393202</v>
      </c>
      <c r="I68" s="165">
        <v>2698.0141305269999</v>
      </c>
      <c r="J68" s="9"/>
    </row>
    <row r="69" spans="1:10" ht="18.600000000000001" customHeight="1">
      <c r="A69" s="35"/>
      <c r="B69" s="125" t="s">
        <v>105</v>
      </c>
      <c r="C69" s="165">
        <v>193.680097183226</v>
      </c>
      <c r="D69" s="203">
        <v>264.29908164165101</v>
      </c>
      <c r="E69" s="165">
        <v>354.31727341171</v>
      </c>
      <c r="F69" s="165">
        <v>421.4592712928</v>
      </c>
      <c r="G69" s="165">
        <v>406.8224208835</v>
      </c>
      <c r="H69" s="165">
        <v>582.08970711430004</v>
      </c>
      <c r="I69" s="165">
        <v>1138.0597825090999</v>
      </c>
      <c r="J69" s="9"/>
    </row>
    <row r="70" spans="1:10" ht="18.600000000000001" customHeight="1">
      <c r="A70" s="35"/>
      <c r="B70" s="125" t="s">
        <v>106</v>
      </c>
      <c r="C70" s="165">
        <v>140.58454662604163</v>
      </c>
      <c r="D70" s="203">
        <v>202.0142326389649</v>
      </c>
      <c r="E70" s="165">
        <v>162.999763710038</v>
      </c>
      <c r="F70" s="165">
        <v>154.05421925260001</v>
      </c>
      <c r="G70" s="165">
        <v>212.430749214</v>
      </c>
      <c r="H70" s="165">
        <v>234.25547910405501</v>
      </c>
      <c r="I70" s="165">
        <v>346.79702304310001</v>
      </c>
      <c r="J70" s="9"/>
    </row>
    <row r="71" spans="1:10" ht="18.600000000000001" customHeight="1">
      <c r="A71" s="35"/>
      <c r="B71" s="125" t="s">
        <v>107</v>
      </c>
      <c r="C71" s="165">
        <v>13.3440775853493</v>
      </c>
      <c r="D71" s="203">
        <v>18.788500826825899</v>
      </c>
      <c r="E71" s="165">
        <v>24.952800369804201</v>
      </c>
      <c r="F71" s="165">
        <v>18.232442108699999</v>
      </c>
      <c r="G71" s="165">
        <v>21.532848691799998</v>
      </c>
      <c r="H71" s="165">
        <v>20.3741200001</v>
      </c>
      <c r="I71" s="165">
        <v>23.683619249800003</v>
      </c>
      <c r="J71" s="9"/>
    </row>
    <row r="72" spans="1:10" ht="18.600000000000001" customHeight="1">
      <c r="A72" s="35"/>
      <c r="B72" s="125" t="s">
        <v>108</v>
      </c>
      <c r="C72" s="165" t="s">
        <v>89</v>
      </c>
      <c r="D72" s="165" t="s">
        <v>89</v>
      </c>
      <c r="E72" s="198">
        <v>0</v>
      </c>
      <c r="F72" s="198">
        <v>0</v>
      </c>
      <c r="G72" s="198">
        <v>0</v>
      </c>
      <c r="H72" s="198">
        <v>0</v>
      </c>
      <c r="I72" s="198">
        <v>0</v>
      </c>
      <c r="J72" s="9"/>
    </row>
    <row r="73" spans="1:10" ht="18.600000000000001" customHeight="1">
      <c r="A73" s="35"/>
      <c r="B73" s="125" t="s">
        <v>109</v>
      </c>
      <c r="C73" s="165" t="s">
        <v>89</v>
      </c>
      <c r="D73" s="165" t="s">
        <v>89</v>
      </c>
      <c r="E73" s="198">
        <v>0</v>
      </c>
      <c r="F73" s="198">
        <v>0</v>
      </c>
      <c r="G73" s="198">
        <v>0</v>
      </c>
      <c r="H73" s="198">
        <v>0</v>
      </c>
      <c r="I73" s="198">
        <v>0</v>
      </c>
      <c r="J73" s="9"/>
    </row>
    <row r="74" spans="1:10" ht="18.600000000000001" customHeight="1">
      <c r="A74" s="35"/>
      <c r="B74" s="125" t="s">
        <v>110</v>
      </c>
      <c r="C74" s="165">
        <v>79.580717300000003</v>
      </c>
      <c r="D74" s="203">
        <v>104.82733519999999</v>
      </c>
      <c r="E74" s="165">
        <v>107.40411</v>
      </c>
      <c r="F74" s="165">
        <v>240.26950404499999</v>
      </c>
      <c r="G74" s="165">
        <v>266.72175409869999</v>
      </c>
      <c r="H74" s="165">
        <v>208.51845174970001</v>
      </c>
      <c r="I74" s="165">
        <v>235.82050358550001</v>
      </c>
      <c r="J74" s="9"/>
    </row>
    <row r="75" spans="1:10" ht="18.600000000000001" customHeight="1">
      <c r="A75" s="35"/>
      <c r="B75" s="125" t="s">
        <v>111</v>
      </c>
      <c r="C75" s="165" t="s">
        <v>89</v>
      </c>
      <c r="D75" s="198">
        <v>0</v>
      </c>
      <c r="E75" s="198">
        <v>0</v>
      </c>
      <c r="F75" s="198">
        <v>0</v>
      </c>
      <c r="G75" s="198">
        <v>0</v>
      </c>
      <c r="H75" s="198">
        <v>0</v>
      </c>
      <c r="I75" s="198">
        <v>0</v>
      </c>
      <c r="J75" s="9"/>
    </row>
    <row r="76" spans="1:10" ht="18.600000000000001" customHeight="1">
      <c r="A76" s="35"/>
      <c r="B76" s="204" t="s">
        <v>198</v>
      </c>
      <c r="C76" s="165">
        <v>30.613877932292599</v>
      </c>
      <c r="D76" s="203">
        <v>47.340281039839503</v>
      </c>
      <c r="E76" s="165">
        <v>39.646025201679002</v>
      </c>
      <c r="F76" s="165">
        <v>28.893928281493178</v>
      </c>
      <c r="G76" s="165">
        <v>28.150808305705791</v>
      </c>
      <c r="H76" s="165">
        <v>33.574827116925647</v>
      </c>
      <c r="I76" s="165">
        <v>108.02844517145988</v>
      </c>
      <c r="J76" s="9"/>
    </row>
    <row r="77" spans="1:10" ht="18.600000000000001" customHeight="1">
      <c r="A77" s="35"/>
      <c r="B77" s="320" t="s">
        <v>364</v>
      </c>
      <c r="C77" s="320"/>
      <c r="D77" s="320"/>
      <c r="E77" s="320"/>
      <c r="F77" s="320"/>
      <c r="G77" s="320"/>
      <c r="H77" s="320"/>
      <c r="I77" s="320"/>
      <c r="J77" s="9"/>
    </row>
    <row r="78" spans="1:10" ht="18.600000000000001" customHeight="1">
      <c r="A78" s="35"/>
      <c r="B78" s="37"/>
      <c r="C78" s="37"/>
      <c r="D78" s="62"/>
      <c r="E78" s="62"/>
      <c r="F78" s="62"/>
      <c r="G78" s="61"/>
      <c r="H78" s="61"/>
      <c r="I78" s="80"/>
    </row>
    <row r="79" spans="1:10" ht="38.1" customHeight="1">
      <c r="A79" s="35"/>
      <c r="B79" s="250" t="s">
        <v>203</v>
      </c>
      <c r="C79" s="205">
        <v>2025</v>
      </c>
      <c r="D79" s="205">
        <v>2024</v>
      </c>
      <c r="E79" s="205">
        <v>2023</v>
      </c>
      <c r="F79" s="205">
        <v>2022</v>
      </c>
      <c r="G79" s="185">
        <v>2021</v>
      </c>
      <c r="H79" s="205">
        <v>2020</v>
      </c>
      <c r="I79" s="185">
        <v>2019</v>
      </c>
    </row>
    <row r="80" spans="1:10" ht="18.600000000000001" customHeight="1">
      <c r="A80" s="35"/>
      <c r="B80" s="125" t="s">
        <v>103</v>
      </c>
      <c r="C80" s="165">
        <v>0</v>
      </c>
      <c r="D80" s="165">
        <v>0</v>
      </c>
      <c r="E80" s="165">
        <v>0</v>
      </c>
      <c r="F80" s="165">
        <v>0</v>
      </c>
      <c r="G80" s="165">
        <v>0</v>
      </c>
      <c r="H80" s="165">
        <v>0</v>
      </c>
      <c r="I80" s="165">
        <v>0</v>
      </c>
    </row>
    <row r="81" spans="1:9" ht="18.600000000000001" customHeight="1">
      <c r="A81" s="35"/>
      <c r="B81" s="125" t="s">
        <v>104</v>
      </c>
      <c r="C81" s="165">
        <v>0</v>
      </c>
      <c r="D81" s="165">
        <v>0</v>
      </c>
      <c r="E81" s="165">
        <v>0</v>
      </c>
      <c r="F81" s="165">
        <v>0</v>
      </c>
      <c r="G81" s="165">
        <v>0</v>
      </c>
      <c r="H81" s="165">
        <v>0</v>
      </c>
      <c r="I81" s="165">
        <v>0</v>
      </c>
    </row>
    <row r="82" spans="1:9" ht="18.600000000000001" customHeight="1">
      <c r="A82" s="35"/>
      <c r="B82" s="125" t="s">
        <v>105</v>
      </c>
      <c r="C82" s="165">
        <v>0</v>
      </c>
      <c r="D82" s="165">
        <v>0</v>
      </c>
      <c r="E82" s="165">
        <v>0</v>
      </c>
      <c r="F82" s="165">
        <v>0</v>
      </c>
      <c r="G82" s="165">
        <v>0</v>
      </c>
      <c r="H82" s="165">
        <v>0</v>
      </c>
      <c r="I82" s="165">
        <v>0</v>
      </c>
    </row>
    <row r="83" spans="1:9" ht="18.600000000000001" customHeight="1">
      <c r="A83" s="35"/>
      <c r="B83" s="125" t="s">
        <v>106</v>
      </c>
      <c r="C83" s="165">
        <v>0</v>
      </c>
      <c r="D83" s="165">
        <v>0</v>
      </c>
      <c r="E83" s="165">
        <v>0</v>
      </c>
      <c r="F83" s="165">
        <v>0</v>
      </c>
      <c r="G83" s="165">
        <v>0</v>
      </c>
      <c r="H83" s="165">
        <v>0</v>
      </c>
      <c r="I83" s="165">
        <v>0</v>
      </c>
    </row>
    <row r="84" spans="1:9" ht="18.600000000000001" customHeight="1">
      <c r="A84" s="35"/>
      <c r="B84" s="125" t="s">
        <v>107</v>
      </c>
      <c r="C84" s="165">
        <v>0</v>
      </c>
      <c r="D84" s="165">
        <v>0</v>
      </c>
      <c r="E84" s="165">
        <v>0</v>
      </c>
      <c r="F84" s="165">
        <v>0</v>
      </c>
      <c r="G84" s="165">
        <v>0</v>
      </c>
      <c r="H84" s="165">
        <v>0</v>
      </c>
      <c r="I84" s="165">
        <v>0</v>
      </c>
    </row>
    <row r="85" spans="1:9" ht="18.600000000000001" customHeight="1">
      <c r="A85" s="35"/>
      <c r="B85" s="125" t="s">
        <v>108</v>
      </c>
      <c r="C85" s="165">
        <v>0</v>
      </c>
      <c r="D85" s="165">
        <v>0</v>
      </c>
      <c r="E85" s="165">
        <v>0</v>
      </c>
      <c r="F85" s="165">
        <v>0</v>
      </c>
      <c r="G85" s="165">
        <v>0</v>
      </c>
      <c r="H85" s="165">
        <v>0</v>
      </c>
      <c r="I85" s="165">
        <v>0</v>
      </c>
    </row>
    <row r="86" spans="1:9" ht="18.600000000000001" customHeight="1">
      <c r="A86" s="35"/>
      <c r="B86" s="125" t="s">
        <v>109</v>
      </c>
      <c r="C86" s="165">
        <v>0</v>
      </c>
      <c r="D86" s="165">
        <v>0</v>
      </c>
      <c r="E86" s="165">
        <v>0</v>
      </c>
      <c r="F86" s="165">
        <v>0</v>
      </c>
      <c r="G86" s="165">
        <v>0</v>
      </c>
      <c r="H86" s="165">
        <v>0</v>
      </c>
      <c r="I86" s="165">
        <v>0</v>
      </c>
    </row>
    <row r="87" spans="1:9" ht="18.600000000000001" customHeight="1">
      <c r="A87" s="35"/>
      <c r="B87" s="125" t="s">
        <v>110</v>
      </c>
      <c r="C87" s="165">
        <v>0</v>
      </c>
      <c r="D87" s="165">
        <v>0</v>
      </c>
      <c r="E87" s="165">
        <v>0</v>
      </c>
      <c r="F87" s="165">
        <v>0</v>
      </c>
      <c r="G87" s="165">
        <v>0</v>
      </c>
      <c r="H87" s="165">
        <v>0</v>
      </c>
      <c r="I87" s="165">
        <v>0</v>
      </c>
    </row>
    <row r="88" spans="1:9" ht="18.600000000000001" customHeight="1">
      <c r="A88" s="35"/>
      <c r="B88" s="125" t="s">
        <v>111</v>
      </c>
      <c r="C88" s="165">
        <v>0</v>
      </c>
      <c r="D88" s="165">
        <v>0</v>
      </c>
      <c r="E88" s="165">
        <v>0</v>
      </c>
      <c r="F88" s="165">
        <v>0</v>
      </c>
      <c r="G88" s="165">
        <v>0</v>
      </c>
      <c r="H88" s="165">
        <v>0</v>
      </c>
      <c r="I88" s="165">
        <v>0</v>
      </c>
    </row>
    <row r="89" spans="1:9" ht="18.600000000000001" customHeight="1">
      <c r="A89" s="35"/>
      <c r="B89" s="130" t="s">
        <v>198</v>
      </c>
      <c r="C89" s="165">
        <v>0</v>
      </c>
      <c r="D89" s="165">
        <v>0</v>
      </c>
      <c r="E89" s="165">
        <v>0</v>
      </c>
      <c r="F89" s="165">
        <v>0</v>
      </c>
      <c r="G89" s="165">
        <v>0</v>
      </c>
      <c r="H89" s="165">
        <v>0</v>
      </c>
      <c r="I89" s="165">
        <v>0</v>
      </c>
    </row>
    <row r="90" spans="1:9" ht="38.450000000000003" customHeight="1">
      <c r="A90" s="35"/>
      <c r="B90" s="314" t="s">
        <v>428</v>
      </c>
      <c r="C90" s="314"/>
      <c r="D90" s="288"/>
      <c r="E90" s="288"/>
      <c r="F90" s="288"/>
      <c r="G90" s="288"/>
      <c r="H90" s="288"/>
      <c r="I90" s="288"/>
    </row>
    <row r="91" spans="1:9" ht="18.600000000000001" customHeight="1">
      <c r="A91" s="35"/>
      <c r="B91" s="47"/>
      <c r="C91" s="47"/>
      <c r="D91" s="48"/>
      <c r="E91" s="48"/>
      <c r="F91" s="48"/>
      <c r="G91" s="48"/>
      <c r="H91" s="48"/>
      <c r="I91" s="48"/>
    </row>
    <row r="92" spans="1:9" ht="37.5" customHeight="1">
      <c r="A92" s="35"/>
      <c r="B92" s="159" t="s">
        <v>204</v>
      </c>
      <c r="C92" s="205">
        <v>2025</v>
      </c>
      <c r="D92" s="205">
        <v>2024</v>
      </c>
      <c r="E92" s="205">
        <v>2023</v>
      </c>
      <c r="F92" s="205">
        <v>2022</v>
      </c>
      <c r="G92" s="185">
        <v>2021</v>
      </c>
      <c r="H92" s="205">
        <v>2020</v>
      </c>
      <c r="I92" s="185">
        <v>2019</v>
      </c>
    </row>
    <row r="93" spans="1:9" ht="18.600000000000001" customHeight="1">
      <c r="A93" s="35"/>
      <c r="B93" s="125" t="s">
        <v>103</v>
      </c>
      <c r="C93" s="203">
        <v>1842.3122624347859</v>
      </c>
      <c r="D93" s="203">
        <v>2607.2527025078125</v>
      </c>
      <c r="E93" s="165">
        <v>4552.4948067265204</v>
      </c>
      <c r="F93" s="139">
        <v>5839.8278766861004</v>
      </c>
      <c r="G93" s="139">
        <v>5240.6055140224998</v>
      </c>
      <c r="H93" s="139">
        <v>7213.0405219167997</v>
      </c>
      <c r="I93" s="206">
        <v>10187</v>
      </c>
    </row>
    <row r="94" spans="1:9" ht="18.600000000000001" customHeight="1">
      <c r="A94" s="35"/>
      <c r="B94" s="125" t="s">
        <v>104</v>
      </c>
      <c r="C94" s="203">
        <v>721.91360539340599</v>
      </c>
      <c r="D94" s="203">
        <v>1357.25809612795</v>
      </c>
      <c r="E94" s="165">
        <v>2095.7196682017998</v>
      </c>
      <c r="F94" s="139">
        <v>2947.7430311784001</v>
      </c>
      <c r="G94" s="139">
        <v>2902.6630066742</v>
      </c>
      <c r="H94" s="139">
        <v>3950.1788769509999</v>
      </c>
      <c r="I94" s="206">
        <v>6111.4302087244996</v>
      </c>
    </row>
    <row r="95" spans="1:9" ht="18.600000000000001" customHeight="1">
      <c r="A95" s="35"/>
      <c r="B95" s="125" t="s">
        <v>105</v>
      </c>
      <c r="C95" s="203">
        <v>90.451083192510197</v>
      </c>
      <c r="D95" s="203">
        <v>137.17942150872199</v>
      </c>
      <c r="E95" s="165">
        <v>214.699885043173</v>
      </c>
      <c r="F95" s="139">
        <v>233.01765837849999</v>
      </c>
      <c r="G95" s="139">
        <v>284.32339799819999</v>
      </c>
      <c r="H95" s="139">
        <v>746.77587631389997</v>
      </c>
      <c r="I95" s="206">
        <v>1042.6711898153001</v>
      </c>
    </row>
    <row r="96" spans="1:9" ht="18.600000000000001" customHeight="1">
      <c r="A96" s="35"/>
      <c r="B96" s="125" t="s">
        <v>106</v>
      </c>
      <c r="C96" s="203">
        <v>17.187338218617899</v>
      </c>
      <c r="D96" s="203">
        <v>22.596792441220501</v>
      </c>
      <c r="E96" s="165">
        <v>27.510227667016899</v>
      </c>
      <c r="F96" s="139">
        <v>28.172575620700002</v>
      </c>
      <c r="G96" s="139">
        <v>45.575779346700003</v>
      </c>
      <c r="H96" s="139">
        <v>41.611953271899999</v>
      </c>
      <c r="I96" s="206">
        <v>54.707812119499998</v>
      </c>
    </row>
    <row r="97" spans="1:9" ht="18.600000000000001" customHeight="1">
      <c r="A97" s="35"/>
      <c r="B97" s="125" t="s">
        <v>107</v>
      </c>
      <c r="C97" s="203">
        <v>9.2728340102518203</v>
      </c>
      <c r="D97" s="203">
        <v>13.266591829919999</v>
      </c>
      <c r="E97" s="165">
        <v>22.611876785746901</v>
      </c>
      <c r="F97" s="139">
        <v>12.876270031700001</v>
      </c>
      <c r="G97" s="139">
        <v>24.148226103100001</v>
      </c>
      <c r="H97" s="139">
        <v>36.414717880300003</v>
      </c>
      <c r="I97" s="206">
        <v>37.474861766000004</v>
      </c>
    </row>
    <row r="98" spans="1:9" ht="18.600000000000001" customHeight="1">
      <c r="A98" s="35"/>
      <c r="B98" s="125" t="s">
        <v>108</v>
      </c>
      <c r="C98" s="203">
        <v>610.76854360000004</v>
      </c>
      <c r="D98" s="203">
        <v>694.95673650000003</v>
      </c>
      <c r="E98" s="165">
        <v>550.13590999999997</v>
      </c>
      <c r="F98" s="139">
        <v>610.04128400009995</v>
      </c>
      <c r="G98" s="139">
        <v>513.26660000000004</v>
      </c>
      <c r="H98" s="139">
        <v>899.69466460000001</v>
      </c>
      <c r="I98" s="206">
        <v>1258.7386088000001</v>
      </c>
    </row>
    <row r="99" spans="1:9" ht="18.600000000000001" customHeight="1">
      <c r="A99" s="35"/>
      <c r="B99" s="125" t="s">
        <v>109</v>
      </c>
      <c r="C99" s="203">
        <v>15.253659620000001</v>
      </c>
      <c r="D99" s="203">
        <v>18.615902500000001</v>
      </c>
      <c r="E99" s="165">
        <v>23.9775174</v>
      </c>
      <c r="F99" s="139">
        <v>40.228712999999999</v>
      </c>
      <c r="G99" s="139">
        <v>39.612178200199999</v>
      </c>
      <c r="H99" s="139">
        <v>42.410033499999997</v>
      </c>
      <c r="I99" s="206">
        <v>46.342396399999998</v>
      </c>
    </row>
    <row r="100" spans="1:9" ht="18.600000000000001" customHeight="1">
      <c r="A100" s="35"/>
      <c r="B100" s="125" t="s">
        <v>110</v>
      </c>
      <c r="C100" s="203">
        <v>377.46519840000002</v>
      </c>
      <c r="D100" s="203">
        <v>363.37916159999997</v>
      </c>
      <c r="E100" s="165">
        <v>547.58671379999998</v>
      </c>
      <c r="F100" s="139">
        <v>1037.2772444770001</v>
      </c>
      <c r="G100" s="139">
        <v>809.82432570039998</v>
      </c>
      <c r="H100" s="139">
        <v>599.63004880000005</v>
      </c>
      <c r="I100" s="206">
        <v>519.11313850010004</v>
      </c>
    </row>
    <row r="101" spans="1:9" ht="18.600000000000001" customHeight="1">
      <c r="A101" s="35"/>
      <c r="B101" s="125" t="s">
        <v>111</v>
      </c>
      <c r="C101" s="207" t="s">
        <v>89</v>
      </c>
      <c r="D101" s="207" t="s">
        <v>89</v>
      </c>
      <c r="E101" s="165">
        <v>1070.25300782878</v>
      </c>
      <c r="F101" s="139">
        <v>930.47109999999998</v>
      </c>
      <c r="G101" s="139">
        <v>621.19200000019998</v>
      </c>
      <c r="H101" s="139">
        <v>896.32435060010005</v>
      </c>
      <c r="I101" s="206">
        <v>1116.2620842567999</v>
      </c>
    </row>
    <row r="102" spans="1:9" ht="18.600000000000001" customHeight="1">
      <c r="A102" s="35"/>
      <c r="B102" s="288" t="s">
        <v>205</v>
      </c>
      <c r="C102" s="288"/>
      <c r="D102" s="288"/>
      <c r="E102" s="288"/>
      <c r="F102" s="288"/>
      <c r="G102" s="288"/>
      <c r="H102" s="288"/>
      <c r="I102" s="288"/>
    </row>
    <row r="103" spans="1:9" ht="18.600000000000001" customHeight="1">
      <c r="A103" s="35"/>
      <c r="B103" s="312" t="s">
        <v>206</v>
      </c>
      <c r="C103" s="312"/>
      <c r="D103" s="312"/>
      <c r="E103" s="312"/>
      <c r="F103" s="312"/>
      <c r="G103" s="312"/>
      <c r="H103" s="312"/>
      <c r="I103" s="312"/>
    </row>
    <row r="104" spans="1:9" ht="18.600000000000001" customHeight="1">
      <c r="A104" s="35"/>
      <c r="B104" s="35"/>
      <c r="C104" s="35"/>
      <c r="D104" s="42"/>
      <c r="E104" s="42"/>
      <c r="F104" s="42"/>
      <c r="G104" s="42"/>
      <c r="H104" s="38"/>
      <c r="I104" s="38"/>
    </row>
    <row r="105" spans="1:9" ht="18.600000000000001" customHeight="1">
      <c r="A105" s="35"/>
      <c r="B105" s="250" t="s">
        <v>207</v>
      </c>
      <c r="C105" s="160">
        <v>2025</v>
      </c>
      <c r="D105" s="160">
        <v>2024</v>
      </c>
      <c r="E105" s="160">
        <v>2023</v>
      </c>
      <c r="F105" s="160">
        <v>2022</v>
      </c>
      <c r="G105" s="154">
        <v>2021</v>
      </c>
      <c r="H105" s="160">
        <v>2020</v>
      </c>
      <c r="I105" s="154">
        <v>2019</v>
      </c>
    </row>
    <row r="106" spans="1:9" ht="18.600000000000001" customHeight="1">
      <c r="A106" s="35"/>
      <c r="B106" s="125" t="s">
        <v>103</v>
      </c>
      <c r="C106" s="203">
        <v>5191.51</v>
      </c>
      <c r="D106" s="203">
        <v>7453.6880585716472</v>
      </c>
      <c r="E106" s="203">
        <v>7917.6320817005817</v>
      </c>
      <c r="F106" s="203">
        <v>5667.8921721410879</v>
      </c>
      <c r="G106" s="203">
        <v>2381.8276066934563</v>
      </c>
      <c r="H106" s="203">
        <v>7292.9024840195534</v>
      </c>
      <c r="I106" s="203">
        <v>17239.983427847812</v>
      </c>
    </row>
    <row r="107" spans="1:9" ht="18.600000000000001" customHeight="1">
      <c r="A107" s="35"/>
      <c r="B107" s="125" t="s">
        <v>104</v>
      </c>
      <c r="C107" s="203">
        <v>2988.040679996453</v>
      </c>
      <c r="D107" s="203">
        <v>4278.902477677816</v>
      </c>
      <c r="E107" s="203">
        <v>4592.257251518773</v>
      </c>
      <c r="F107" s="203">
        <v>3544.6161751720524</v>
      </c>
      <c r="G107" s="203">
        <v>1883.3427006872007</v>
      </c>
      <c r="H107" s="203">
        <v>4901.9165572181</v>
      </c>
      <c r="I107" s="203">
        <v>10151.343593516132</v>
      </c>
    </row>
    <row r="108" spans="1:9" ht="18.600000000000001" customHeight="1">
      <c r="A108" s="35"/>
      <c r="B108" s="125" t="s">
        <v>105</v>
      </c>
      <c r="C108" s="203">
        <v>481.31731054939996</v>
      </c>
      <c r="D108" s="203">
        <v>659.670580417</v>
      </c>
      <c r="E108" s="203">
        <v>610.12532268051984</v>
      </c>
      <c r="F108" s="203">
        <v>326.80358859460068</v>
      </c>
      <c r="G108" s="203">
        <v>102.2199692799</v>
      </c>
      <c r="H108" s="203">
        <v>474.7519085184</v>
      </c>
      <c r="I108" s="203">
        <v>1296.1080323510666</v>
      </c>
    </row>
    <row r="109" spans="1:9" ht="18.600000000000001" customHeight="1">
      <c r="A109" s="35"/>
      <c r="B109" s="125" t="s">
        <v>106</v>
      </c>
      <c r="C109" s="203">
        <v>490.19658666969997</v>
      </c>
      <c r="D109" s="203">
        <v>580.13366289009991</v>
      </c>
      <c r="E109" s="203">
        <v>621.83860466372005</v>
      </c>
      <c r="F109" s="203">
        <v>359.19101206260001</v>
      </c>
      <c r="G109" s="203">
        <v>95.373400789999991</v>
      </c>
      <c r="H109" s="203">
        <v>567.79213528779997</v>
      </c>
      <c r="I109" s="203">
        <v>1308.0679360216666</v>
      </c>
    </row>
    <row r="110" spans="1:9" ht="18.600000000000001" customHeight="1">
      <c r="A110" s="35"/>
      <c r="B110" s="125" t="s">
        <v>107</v>
      </c>
      <c r="C110" s="203">
        <v>414.46563029539999</v>
      </c>
      <c r="D110" s="203">
        <v>680.78073675955</v>
      </c>
      <c r="E110" s="203">
        <v>647.73935284724007</v>
      </c>
      <c r="F110" s="203">
        <v>627.64168625629998</v>
      </c>
      <c r="G110" s="203">
        <v>35.126790442099995</v>
      </c>
      <c r="H110" s="203">
        <v>713.32785037589997</v>
      </c>
      <c r="I110" s="203">
        <v>2010.2814016614666</v>
      </c>
    </row>
    <row r="111" spans="1:9" ht="18.600000000000001" customHeight="1">
      <c r="A111" s="35"/>
      <c r="B111" s="125" t="s">
        <v>108</v>
      </c>
      <c r="C111" s="203">
        <v>213.09600850264999</v>
      </c>
      <c r="D111" s="203">
        <v>337.24691961319996</v>
      </c>
      <c r="E111" s="203">
        <v>271.20145834562402</v>
      </c>
      <c r="F111" s="203">
        <v>198.10640827130001</v>
      </c>
      <c r="G111" s="203">
        <v>95.924602972100004</v>
      </c>
      <c r="H111" s="203">
        <v>304.09426047609998</v>
      </c>
      <c r="I111" s="203">
        <v>557.57664806449998</v>
      </c>
    </row>
    <row r="112" spans="1:9" ht="18.600000000000001" customHeight="1">
      <c r="A112" s="35"/>
      <c r="B112" s="125" t="s">
        <v>109</v>
      </c>
      <c r="C112" s="203">
        <v>17.316651460999999</v>
      </c>
      <c r="D112" s="203">
        <v>13.3099062335</v>
      </c>
      <c r="E112" s="203">
        <v>12.498313423999999</v>
      </c>
      <c r="F112" s="203">
        <v>5.8402865219999995</v>
      </c>
      <c r="G112" s="203">
        <v>2.0405705999999997</v>
      </c>
      <c r="H112" s="203">
        <v>9.8685185530000012</v>
      </c>
      <c r="I112" s="203">
        <v>18.595037442500001</v>
      </c>
    </row>
    <row r="113" spans="1:11" ht="18.600000000000001" customHeight="1">
      <c r="A113" s="35"/>
      <c r="B113" s="125" t="s">
        <v>110</v>
      </c>
      <c r="C113" s="203">
        <v>447.52602481547501</v>
      </c>
      <c r="D113" s="203">
        <v>699.97051986999998</v>
      </c>
      <c r="E113" s="203">
        <v>749.62583402484006</v>
      </c>
      <c r="F113" s="203">
        <v>392.77848205360374</v>
      </c>
      <c r="G113" s="203">
        <v>85.658567222800002</v>
      </c>
      <c r="H113" s="203">
        <v>62.192358880900002</v>
      </c>
      <c r="I113" s="203">
        <v>1166.2185990692999</v>
      </c>
    </row>
    <row r="114" spans="1:11" ht="18.600000000000001" customHeight="1">
      <c r="A114" s="35"/>
      <c r="B114" s="125" t="s">
        <v>111</v>
      </c>
      <c r="C114" s="208" t="s">
        <v>89</v>
      </c>
      <c r="D114" s="208" t="s">
        <v>89</v>
      </c>
      <c r="E114" s="203">
        <v>235.8288481708</v>
      </c>
      <c r="F114" s="203">
        <v>134.59241081600001</v>
      </c>
      <c r="G114" s="203">
        <v>58.310928019999999</v>
      </c>
      <c r="H114" s="203">
        <v>183.826177734</v>
      </c>
      <c r="I114" s="203">
        <v>329.57737716000003</v>
      </c>
    </row>
    <row r="115" spans="1:11" ht="18.600000000000001" customHeight="1">
      <c r="A115" s="35"/>
      <c r="B115" s="130" t="s">
        <v>198</v>
      </c>
      <c r="C115" s="203">
        <v>139.53855419600944</v>
      </c>
      <c r="D115" s="203">
        <v>203.67325511048148</v>
      </c>
      <c r="E115" s="203">
        <v>176.24287430981445</v>
      </c>
      <c r="F115" s="203">
        <v>78.322122392631684</v>
      </c>
      <c r="G115" s="203">
        <v>23.830076679356328</v>
      </c>
      <c r="H115" s="203">
        <v>75.132716975353787</v>
      </c>
      <c r="I115" s="203">
        <v>402.21480256117695</v>
      </c>
    </row>
    <row r="116" spans="1:11" ht="18.600000000000001" customHeight="1">
      <c r="A116" s="35"/>
      <c r="B116" s="312" t="s">
        <v>485</v>
      </c>
      <c r="C116" s="312"/>
      <c r="D116" s="312"/>
      <c r="E116" s="312"/>
      <c r="F116" s="312"/>
      <c r="G116" s="312"/>
      <c r="H116" s="312"/>
      <c r="I116" s="312"/>
    </row>
    <row r="117" spans="1:11" ht="18.600000000000001" customHeight="1">
      <c r="A117" s="35"/>
      <c r="B117" s="316" t="s">
        <v>208</v>
      </c>
      <c r="C117" s="316"/>
      <c r="D117" s="316"/>
      <c r="E117" s="316"/>
      <c r="F117" s="316"/>
      <c r="G117" s="316"/>
      <c r="H117" s="316"/>
      <c r="I117" s="316"/>
    </row>
    <row r="118" spans="1:11" ht="18.600000000000001" customHeight="1">
      <c r="A118" s="35"/>
      <c r="B118" s="312" t="s">
        <v>209</v>
      </c>
      <c r="C118" s="312"/>
      <c r="D118" s="312"/>
      <c r="E118" s="312"/>
      <c r="F118" s="312"/>
      <c r="G118" s="312"/>
      <c r="H118" s="312"/>
      <c r="I118" s="312"/>
    </row>
    <row r="119" spans="1:11" ht="18.600000000000001" customHeight="1">
      <c r="A119" s="35"/>
      <c r="B119" s="312" t="s">
        <v>429</v>
      </c>
      <c r="C119" s="312"/>
      <c r="D119" s="312"/>
      <c r="E119" s="312"/>
      <c r="F119" s="312"/>
      <c r="G119" s="312"/>
      <c r="H119" s="312"/>
      <c r="I119" s="312"/>
    </row>
    <row r="120" spans="1:11" ht="18.600000000000001" customHeight="1">
      <c r="A120" s="35"/>
      <c r="B120" s="35"/>
      <c r="C120" s="35"/>
      <c r="D120" s="38"/>
      <c r="E120" s="38"/>
      <c r="F120" s="38"/>
      <c r="G120" s="38"/>
      <c r="H120" s="38"/>
      <c r="I120" s="38"/>
    </row>
    <row r="121" spans="1:11" ht="18.600000000000001" customHeight="1">
      <c r="A121" s="35"/>
      <c r="B121" s="181" t="s">
        <v>210</v>
      </c>
      <c r="C121" s="313">
        <v>2025</v>
      </c>
      <c r="D121" s="318">
        <v>2024</v>
      </c>
      <c r="E121" s="318">
        <v>2023</v>
      </c>
      <c r="F121" s="318">
        <v>2022</v>
      </c>
      <c r="G121" s="318">
        <v>2021</v>
      </c>
      <c r="H121" s="318">
        <v>2020</v>
      </c>
      <c r="I121" s="313">
        <v>2019</v>
      </c>
      <c r="K121" s="12"/>
    </row>
    <row r="122" spans="1:11" ht="18.600000000000001" customHeight="1">
      <c r="A122" s="35"/>
      <c r="B122" s="181" t="s">
        <v>211</v>
      </c>
      <c r="C122" s="313"/>
      <c r="D122" s="318"/>
      <c r="E122" s="318"/>
      <c r="F122" s="318"/>
      <c r="G122" s="318"/>
      <c r="H122" s="318"/>
      <c r="I122" s="313"/>
    </row>
    <row r="123" spans="1:11" ht="18.600000000000001" customHeight="1">
      <c r="A123" s="35"/>
      <c r="B123" s="125" t="s">
        <v>103</v>
      </c>
      <c r="C123" s="203">
        <v>276.16565426575545</v>
      </c>
      <c r="D123" s="203">
        <v>273.90381942161929</v>
      </c>
      <c r="E123" s="165">
        <v>188</v>
      </c>
      <c r="F123" s="139">
        <v>187.34162108651611</v>
      </c>
      <c r="G123" s="139">
        <v>185.09180060473344</v>
      </c>
      <c r="H123" s="139">
        <v>274.77427522793437</v>
      </c>
      <c r="I123" s="206">
        <v>385.44783064684054</v>
      </c>
    </row>
    <row r="124" spans="1:11" ht="18.600000000000001" customHeight="1">
      <c r="A124" s="35"/>
      <c r="B124" s="125" t="s">
        <v>104</v>
      </c>
      <c r="C124" s="203">
        <v>139.19284866665299</v>
      </c>
      <c r="D124" s="203">
        <v>115.801937569099</v>
      </c>
      <c r="E124" s="165">
        <v>87.626609964772797</v>
      </c>
      <c r="F124" s="139">
        <v>113.9759330122</v>
      </c>
      <c r="G124" s="139">
        <v>107.42187895719999</v>
      </c>
      <c r="H124" s="139">
        <v>171.23339761810001</v>
      </c>
      <c r="I124" s="206">
        <v>226.55496978280001</v>
      </c>
    </row>
    <row r="125" spans="1:11" ht="18.600000000000001" customHeight="1">
      <c r="A125" s="35"/>
      <c r="B125" s="125" t="s">
        <v>105</v>
      </c>
      <c r="C125" s="203">
        <v>18.308316166899999</v>
      </c>
      <c r="D125" s="203">
        <v>28.221314416999999</v>
      </c>
      <c r="E125" s="165">
        <v>17.39576654152</v>
      </c>
      <c r="F125" s="139">
        <v>11.1629953146</v>
      </c>
      <c r="G125" s="139">
        <v>6.2851051198999999</v>
      </c>
      <c r="H125" s="139">
        <v>11.789759718399999</v>
      </c>
      <c r="I125" s="206">
        <v>18.411477484399999</v>
      </c>
    </row>
    <row r="126" spans="1:11" ht="18.600000000000001" customHeight="1">
      <c r="A126" s="35"/>
      <c r="B126" s="125" t="s">
        <v>106</v>
      </c>
      <c r="C126" s="203">
        <v>60.379990789899999</v>
      </c>
      <c r="D126" s="203">
        <v>57.649535011099999</v>
      </c>
      <c r="E126" s="165">
        <v>40.522063246720002</v>
      </c>
      <c r="F126" s="139">
        <v>11.517718222599999</v>
      </c>
      <c r="G126" s="139">
        <v>5.6503253600000001</v>
      </c>
      <c r="H126" s="139">
        <v>10.607657487799999</v>
      </c>
      <c r="I126" s="206">
        <v>21.371351354999998</v>
      </c>
    </row>
    <row r="127" spans="1:11" ht="18.600000000000001" customHeight="1">
      <c r="A127" s="35"/>
      <c r="B127" s="125" t="s">
        <v>107</v>
      </c>
      <c r="C127" s="203">
        <v>4.8881418235999998</v>
      </c>
      <c r="D127" s="203">
        <v>11.42696585955</v>
      </c>
      <c r="E127" s="165">
        <v>7.2562551874399999</v>
      </c>
      <c r="F127" s="139">
        <v>6.0166083043</v>
      </c>
      <c r="G127" s="139">
        <v>4.6129250801000001</v>
      </c>
      <c r="H127" s="139">
        <v>4.5052806559</v>
      </c>
      <c r="I127" s="206">
        <v>8.601356644800001</v>
      </c>
    </row>
    <row r="128" spans="1:11" ht="18.600000000000001" customHeight="1">
      <c r="A128" s="35"/>
      <c r="B128" s="125" t="s">
        <v>108</v>
      </c>
      <c r="C128" s="203">
        <v>41.57375290305</v>
      </c>
      <c r="D128" s="203">
        <v>47.048628632400003</v>
      </c>
      <c r="E128" s="165">
        <v>28.845487113623999</v>
      </c>
      <c r="F128" s="139">
        <v>39.253955663299998</v>
      </c>
      <c r="G128" s="139">
        <v>52.599510060100002</v>
      </c>
      <c r="H128" s="139">
        <v>61.963060916099998</v>
      </c>
      <c r="I128" s="206">
        <v>84.659780064499998</v>
      </c>
    </row>
    <row r="129" spans="1:9" ht="18.600000000000001" customHeight="1">
      <c r="A129" s="35"/>
      <c r="B129" s="125" t="s">
        <v>109</v>
      </c>
      <c r="C129" s="203">
        <v>0.8110361156</v>
      </c>
      <c r="D129" s="203">
        <v>0.70995623350000003</v>
      </c>
      <c r="E129" s="165">
        <v>0.86386342400000005</v>
      </c>
      <c r="F129" s="139">
        <v>0.64829652199999999</v>
      </c>
      <c r="G129" s="139">
        <v>1.0608105999999999</v>
      </c>
      <c r="H129" s="139">
        <v>1.898326553</v>
      </c>
      <c r="I129" s="261">
        <v>0.28311744249999998</v>
      </c>
    </row>
    <row r="130" spans="1:9" ht="18.600000000000001" customHeight="1">
      <c r="A130" s="35"/>
      <c r="B130" s="125" t="s">
        <v>110</v>
      </c>
      <c r="C130" s="203">
        <v>3.5887083048749999</v>
      </c>
      <c r="D130" s="203">
        <v>5.5610146739999999</v>
      </c>
      <c r="E130" s="165">
        <v>0.43223490184000002</v>
      </c>
      <c r="F130" s="139">
        <v>1.8176905759999999</v>
      </c>
      <c r="G130" s="139">
        <v>5.3256187197999996</v>
      </c>
      <c r="H130" s="139">
        <v>9.1764072808999995</v>
      </c>
      <c r="I130" s="206">
        <v>15.1647173693</v>
      </c>
    </row>
    <row r="131" spans="1:9" ht="18.600000000000001" customHeight="1">
      <c r="A131" s="35"/>
      <c r="B131" s="125" t="s">
        <v>111</v>
      </c>
      <c r="C131" s="207" t="s">
        <v>89</v>
      </c>
      <c r="D131" s="208" t="s">
        <v>89</v>
      </c>
      <c r="E131" s="165">
        <v>0.53883116880000004</v>
      </c>
      <c r="F131" s="139">
        <v>0.287073456</v>
      </c>
      <c r="G131" s="139">
        <v>0.28278039999999999</v>
      </c>
      <c r="H131" s="139">
        <v>0.75400913400000003</v>
      </c>
      <c r="I131" s="206">
        <v>1.2499161599999999</v>
      </c>
    </row>
    <row r="132" spans="1:9" ht="18.600000000000001" customHeight="1">
      <c r="A132" s="35"/>
      <c r="B132" s="130" t="s">
        <v>198</v>
      </c>
      <c r="C132" s="203">
        <v>7.4228594951774065</v>
      </c>
      <c r="D132" s="203">
        <v>7.4844670249703471</v>
      </c>
      <c r="E132" s="165">
        <v>4.2446667360335946</v>
      </c>
      <c r="F132" s="139">
        <v>2.6613500155161218</v>
      </c>
      <c r="G132" s="139">
        <v>1.8528463076334643</v>
      </c>
      <c r="H132" s="199">
        <v>2.8463758637343552</v>
      </c>
      <c r="I132" s="206">
        <v>9.1511443435405706</v>
      </c>
    </row>
    <row r="133" spans="1:9" ht="18.600000000000001" customHeight="1">
      <c r="A133" s="35"/>
      <c r="B133" s="319" t="s">
        <v>212</v>
      </c>
      <c r="C133" s="319"/>
      <c r="D133" s="319"/>
      <c r="E133" s="319"/>
      <c r="F133" s="319"/>
      <c r="G133" s="319"/>
      <c r="H133" s="319"/>
      <c r="I133" s="319"/>
    </row>
    <row r="134" spans="1:9" ht="18.600000000000001" customHeight="1">
      <c r="A134" s="35"/>
      <c r="B134" s="35"/>
      <c r="C134" s="35"/>
      <c r="D134" s="35"/>
      <c r="E134" s="63"/>
      <c r="F134" s="35"/>
      <c r="G134" s="35"/>
      <c r="H134" s="35"/>
      <c r="I134" s="35"/>
    </row>
    <row r="135" spans="1:9" ht="18.600000000000001" customHeight="1">
      <c r="A135" s="35"/>
      <c r="B135" s="181" t="s">
        <v>213</v>
      </c>
      <c r="C135" s="154">
        <v>2025</v>
      </c>
      <c r="D135" s="154">
        <v>2024</v>
      </c>
      <c r="E135" s="154">
        <v>2023</v>
      </c>
      <c r="F135" s="154">
        <v>2022</v>
      </c>
      <c r="G135" s="154">
        <v>2021</v>
      </c>
      <c r="H135" s="154">
        <v>2020</v>
      </c>
      <c r="I135" s="154">
        <v>2019</v>
      </c>
    </row>
    <row r="136" spans="1:9" ht="18.600000000000001" customHeight="1">
      <c r="A136" s="35"/>
      <c r="B136" s="125" t="s">
        <v>103</v>
      </c>
      <c r="C136" s="203">
        <v>4915.3317922203314</v>
      </c>
      <c r="D136" s="203">
        <v>7179.784239150028</v>
      </c>
      <c r="E136" s="259">
        <v>7729.6320817005817</v>
      </c>
      <c r="F136" s="259">
        <v>5480.5505510545718</v>
      </c>
      <c r="G136" s="259">
        <v>2196.7358060887227</v>
      </c>
      <c r="H136" s="259">
        <v>7018.1282087916188</v>
      </c>
      <c r="I136" s="259">
        <v>16854.535597200971</v>
      </c>
    </row>
    <row r="137" spans="1:9" ht="18.600000000000001" customHeight="1">
      <c r="A137" s="35"/>
      <c r="B137" s="125" t="s">
        <v>104</v>
      </c>
      <c r="C137" s="203">
        <v>2848.8478313298001</v>
      </c>
      <c r="D137" s="203">
        <v>4163.1005401087168</v>
      </c>
      <c r="E137" s="260">
        <v>4504.6306415540002</v>
      </c>
      <c r="F137" s="260">
        <v>3430.6402421598523</v>
      </c>
      <c r="G137" s="260">
        <v>1775.9208217300006</v>
      </c>
      <c r="H137" s="260">
        <v>4730.6831596000002</v>
      </c>
      <c r="I137" s="260">
        <v>9924.7886237333332</v>
      </c>
    </row>
    <row r="138" spans="1:9" ht="18.600000000000001" customHeight="1">
      <c r="A138" s="35"/>
      <c r="B138" s="125" t="s">
        <v>105</v>
      </c>
      <c r="C138" s="203">
        <v>463.00899438249996</v>
      </c>
      <c r="D138" s="203">
        <v>631.44926599999997</v>
      </c>
      <c r="E138" s="260">
        <v>592.7295561389999</v>
      </c>
      <c r="F138" s="260">
        <v>315.6405932800007</v>
      </c>
      <c r="G138" s="260">
        <v>95.934864160000004</v>
      </c>
      <c r="H138" s="260">
        <v>462.96214880000002</v>
      </c>
      <c r="I138" s="260">
        <v>1277.6965548666667</v>
      </c>
    </row>
    <row r="139" spans="1:9" ht="18.600000000000001" customHeight="1">
      <c r="A139" s="35"/>
      <c r="B139" s="125" t="s">
        <v>106</v>
      </c>
      <c r="C139" s="203">
        <v>429.81659587979999</v>
      </c>
      <c r="D139" s="203">
        <v>522.48412787899997</v>
      </c>
      <c r="E139" s="260">
        <v>581.31654141700005</v>
      </c>
      <c r="F139" s="260">
        <v>347.67329383999999</v>
      </c>
      <c r="G139" s="260">
        <v>89.723075429999994</v>
      </c>
      <c r="H139" s="260">
        <v>557.18447779999997</v>
      </c>
      <c r="I139" s="260">
        <v>1286.6965846666667</v>
      </c>
    </row>
    <row r="140" spans="1:9" ht="18.600000000000001" customHeight="1">
      <c r="A140" s="35"/>
      <c r="B140" s="125" t="s">
        <v>107</v>
      </c>
      <c r="C140" s="203">
        <v>409.5774884718</v>
      </c>
      <c r="D140" s="203">
        <v>669.35377089999997</v>
      </c>
      <c r="E140" s="260">
        <v>640.48309765980002</v>
      </c>
      <c r="F140" s="260">
        <v>621.62507795199997</v>
      </c>
      <c r="G140" s="260">
        <v>30.513865361999997</v>
      </c>
      <c r="H140" s="260">
        <v>708.82256971999993</v>
      </c>
      <c r="I140" s="260">
        <v>2001.6800450166666</v>
      </c>
    </row>
    <row r="141" spans="1:9" ht="18.600000000000001" customHeight="1">
      <c r="A141" s="35"/>
      <c r="B141" s="125" t="s">
        <v>108</v>
      </c>
      <c r="C141" s="203">
        <v>171.52225559959999</v>
      </c>
      <c r="D141" s="203">
        <v>290.19829098079998</v>
      </c>
      <c r="E141" s="260">
        <v>242.355971232</v>
      </c>
      <c r="F141" s="260">
        <v>158.85245260800002</v>
      </c>
      <c r="G141" s="260">
        <v>43.325092912000002</v>
      </c>
      <c r="H141" s="260">
        <v>242.13119956</v>
      </c>
      <c r="I141" s="260">
        <v>472.91686800000002</v>
      </c>
    </row>
    <row r="142" spans="1:9" ht="18.600000000000001" customHeight="1">
      <c r="A142" s="35"/>
      <c r="B142" s="125" t="s">
        <v>109</v>
      </c>
      <c r="C142" s="203">
        <v>16.505615345399999</v>
      </c>
      <c r="D142" s="203">
        <v>12.59995</v>
      </c>
      <c r="E142" s="260">
        <v>11.634449999999999</v>
      </c>
      <c r="F142" s="260">
        <v>5.1919899999999997</v>
      </c>
      <c r="G142" s="260">
        <v>0.97975999999999996</v>
      </c>
      <c r="H142" s="260">
        <v>7.9701920000000008</v>
      </c>
      <c r="I142" s="260">
        <v>18.311920000000001</v>
      </c>
    </row>
    <row r="143" spans="1:9" ht="18.600000000000001" customHeight="1">
      <c r="A143" s="35"/>
      <c r="B143" s="125" t="s">
        <v>110</v>
      </c>
      <c r="C143" s="203">
        <v>443.9373165106</v>
      </c>
      <c r="D143" s="203">
        <v>694.40950519599994</v>
      </c>
      <c r="E143" s="260">
        <v>749.19359912300001</v>
      </c>
      <c r="F143" s="260">
        <v>390.96079147760372</v>
      </c>
      <c r="G143" s="260">
        <v>80.332948502999997</v>
      </c>
      <c r="H143" s="260">
        <v>53.015951600000001</v>
      </c>
      <c r="I143" s="260">
        <v>1151.0538816999999</v>
      </c>
    </row>
    <row r="144" spans="1:9" ht="18.600000000000001" customHeight="1">
      <c r="A144" s="35"/>
      <c r="B144" s="125" t="s">
        <v>111</v>
      </c>
      <c r="C144" s="207" t="s">
        <v>89</v>
      </c>
      <c r="D144" s="208" t="s">
        <v>89</v>
      </c>
      <c r="E144" s="260">
        <v>235.29001700200001</v>
      </c>
      <c r="F144" s="260">
        <v>134.30533736000001</v>
      </c>
      <c r="G144" s="260">
        <v>58.028147619999999</v>
      </c>
      <c r="H144" s="260">
        <v>183.0721686</v>
      </c>
      <c r="I144" s="260">
        <v>328.32746100000003</v>
      </c>
    </row>
    <row r="145" spans="1:9" ht="18.600000000000001" customHeight="1">
      <c r="A145" s="35"/>
      <c r="B145" s="130" t="s">
        <v>198</v>
      </c>
      <c r="C145" s="203">
        <v>132.11569470083205</v>
      </c>
      <c r="D145" s="203">
        <v>196.18878808551113</v>
      </c>
      <c r="E145" s="260">
        <v>171.99820757378086</v>
      </c>
      <c r="F145" s="260">
        <v>75.660772377115563</v>
      </c>
      <c r="G145" s="260">
        <v>21.977230371722865</v>
      </c>
      <c r="H145" s="260">
        <v>72.286341111619436</v>
      </c>
      <c r="I145" s="260">
        <v>393.06365821763637</v>
      </c>
    </row>
    <row r="146" spans="1:9" ht="18.600000000000001" customHeight="1">
      <c r="A146" s="35"/>
      <c r="B146" s="312" t="s">
        <v>430</v>
      </c>
      <c r="C146" s="312"/>
      <c r="D146" s="312"/>
      <c r="E146" s="312"/>
      <c r="F146" s="312"/>
      <c r="G146" s="312"/>
      <c r="H146" s="312"/>
      <c r="I146" s="312"/>
    </row>
    <row r="147" spans="1:9" ht="18.600000000000001" customHeight="1">
      <c r="A147" s="35"/>
      <c r="B147" s="131"/>
      <c r="C147" s="131"/>
      <c r="D147" s="131"/>
      <c r="E147" s="131"/>
      <c r="F147" s="131"/>
      <c r="G147" s="131"/>
      <c r="H147" s="131"/>
      <c r="I147" s="131"/>
    </row>
    <row r="148" spans="1:9" ht="18.600000000000001" customHeight="1">
      <c r="A148" s="35"/>
      <c r="B148" s="181" t="s">
        <v>431</v>
      </c>
      <c r="C148" s="154">
        <v>2025</v>
      </c>
      <c r="D148" s="154">
        <v>2024</v>
      </c>
      <c r="E148" s="154">
        <v>2023</v>
      </c>
      <c r="F148" s="154">
        <v>2022</v>
      </c>
      <c r="G148" s="154">
        <v>2021</v>
      </c>
      <c r="H148" s="154">
        <v>2020</v>
      </c>
      <c r="I148" s="154">
        <v>2019</v>
      </c>
    </row>
    <row r="149" spans="1:9" ht="18.600000000000001" customHeight="1">
      <c r="A149" s="35"/>
      <c r="B149" s="125" t="s">
        <v>103</v>
      </c>
      <c r="C149" s="203">
        <v>1597.4582571919705</v>
      </c>
      <c r="D149" s="203">
        <v>1966.7699869571718</v>
      </c>
      <c r="E149" s="165">
        <f>SUM(E150:E158)</f>
        <v>2176.1686845532486</v>
      </c>
      <c r="F149" s="165">
        <f>SUM(F150:F158)</f>
        <v>2180.3870486776</v>
      </c>
      <c r="G149" s="165">
        <f>SUM(G150:G158)</f>
        <v>1904.464617062134</v>
      </c>
      <c r="H149" s="165">
        <f>SUM(H150:H158)</f>
        <v>2843.3020387501847</v>
      </c>
      <c r="I149" s="165">
        <f>SUM(I150:I158)</f>
        <v>3936.0090915688102</v>
      </c>
    </row>
    <row r="150" spans="1:9" ht="18.600000000000001" customHeight="1">
      <c r="A150" s="35"/>
      <c r="B150" s="125" t="s">
        <v>104</v>
      </c>
      <c r="C150" s="256">
        <v>1200.3398724199999</v>
      </c>
      <c r="D150" s="256">
        <v>1579.5353818410001</v>
      </c>
      <c r="E150" s="165">
        <f>E137-E163</f>
        <v>1598.0069915540003</v>
      </c>
      <c r="F150" s="165">
        <v>1739.2910021600001</v>
      </c>
      <c r="G150" s="165">
        <v>1605.4792917300001</v>
      </c>
      <c r="H150" s="165">
        <v>2146.9330896000001</v>
      </c>
      <c r="I150" s="165">
        <v>2713.0345704000001</v>
      </c>
    </row>
    <row r="151" spans="1:9" ht="18.600000000000001" customHeight="1">
      <c r="A151" s="35"/>
      <c r="B151" s="125" t="s">
        <v>105</v>
      </c>
      <c r="C151" s="203">
        <v>131.88716174999999</v>
      </c>
      <c r="D151" s="203">
        <v>118.12180600000001</v>
      </c>
      <c r="E151" s="165">
        <f>E138-E164</f>
        <v>103.39966613899992</v>
      </c>
      <c r="F151" s="165">
        <v>88.796383280000001</v>
      </c>
      <c r="G151" s="165">
        <v>70.235774160000005</v>
      </c>
      <c r="H151" s="165">
        <v>138.97831880000001</v>
      </c>
      <c r="I151" s="165">
        <v>226.96108820000001</v>
      </c>
    </row>
    <row r="152" spans="1:9" ht="18.600000000000001" customHeight="1">
      <c r="A152" s="35"/>
      <c r="B152" s="125" t="s">
        <v>106</v>
      </c>
      <c r="C152" s="203">
        <v>100.46550834599999</v>
      </c>
      <c r="D152" s="203">
        <v>87.321897879000005</v>
      </c>
      <c r="E152" s="165">
        <f>E139-E165</f>
        <v>74.922901417000048</v>
      </c>
      <c r="F152" s="165">
        <v>81.469493839999998</v>
      </c>
      <c r="G152" s="165">
        <v>82.231265429999993</v>
      </c>
      <c r="H152" s="165">
        <v>149.3968678</v>
      </c>
      <c r="I152" s="165">
        <v>248.04271800000001</v>
      </c>
    </row>
    <row r="153" spans="1:9" ht="18.600000000000001" customHeight="1">
      <c r="A153" s="35"/>
      <c r="B153" s="125" t="s">
        <v>107</v>
      </c>
      <c r="C153" s="203">
        <v>24.269480250000001</v>
      </c>
      <c r="D153" s="203">
        <v>23.075760899999999</v>
      </c>
      <c r="E153" s="165">
        <f>E140-E166</f>
        <v>19.328157659800013</v>
      </c>
      <c r="F153" s="165">
        <v>12.924497951999999</v>
      </c>
      <c r="G153" s="165">
        <v>8.462785362</v>
      </c>
      <c r="H153" s="165">
        <v>28.993989719999998</v>
      </c>
      <c r="I153" s="165">
        <v>71.130178349999994</v>
      </c>
    </row>
    <row r="154" spans="1:9" ht="18.600000000000001" customHeight="1">
      <c r="A154" s="35"/>
      <c r="B154" s="125" t="s">
        <v>108</v>
      </c>
      <c r="C154" s="203">
        <v>88.821072065600006</v>
      </c>
      <c r="D154" s="203">
        <v>92.914830980800005</v>
      </c>
      <c r="E154" s="165">
        <f>E141-E167</f>
        <v>82.199891231999999</v>
      </c>
      <c r="F154" s="165">
        <v>69.932532608000002</v>
      </c>
      <c r="G154" s="165">
        <v>30.879922912000001</v>
      </c>
      <c r="H154" s="165">
        <v>111.44691956</v>
      </c>
      <c r="I154" s="165">
        <v>170.136428</v>
      </c>
    </row>
    <row r="155" spans="1:9" ht="18.600000000000001" customHeight="1">
      <c r="A155" s="35"/>
      <c r="B155" s="125" t="s">
        <v>109</v>
      </c>
      <c r="C155" s="187" t="s">
        <v>89</v>
      </c>
      <c r="D155" s="187" t="s">
        <v>89</v>
      </c>
      <c r="E155" s="165">
        <v>0</v>
      </c>
      <c r="F155" s="165">
        <v>0</v>
      </c>
      <c r="G155" s="165">
        <v>0</v>
      </c>
      <c r="H155" s="165">
        <v>2.1047920000000002</v>
      </c>
      <c r="I155" s="165" t="s">
        <v>89</v>
      </c>
    </row>
    <row r="156" spans="1:9" ht="18.600000000000001" customHeight="1">
      <c r="A156" s="35"/>
      <c r="B156" s="125" t="s">
        <v>110</v>
      </c>
      <c r="C156" s="203">
        <v>8.738222124</v>
      </c>
      <c r="D156" s="203">
        <v>12.057995196</v>
      </c>
      <c r="E156" s="165">
        <f>E143-E169</f>
        <v>13.815719123000008</v>
      </c>
      <c r="F156" s="165">
        <v>23.667801477600001</v>
      </c>
      <c r="G156" s="165">
        <v>30.066958502999999</v>
      </c>
      <c r="H156" s="165">
        <v>52.893011600000001</v>
      </c>
      <c r="I156" s="165">
        <v>84.906521699999999</v>
      </c>
    </row>
    <row r="157" spans="1:9" ht="18.600000000000001" customHeight="1">
      <c r="A157" s="35"/>
      <c r="B157" s="125" t="s">
        <v>111</v>
      </c>
      <c r="C157" s="187" t="s">
        <v>89</v>
      </c>
      <c r="D157" s="187" t="s">
        <v>89</v>
      </c>
      <c r="E157" s="165">
        <f>E144</f>
        <v>235.29001700200001</v>
      </c>
      <c r="F157" s="165">
        <v>134.30533736000001</v>
      </c>
      <c r="G157" s="165">
        <v>58.028147619999999</v>
      </c>
      <c r="H157" s="165">
        <v>183.0721686</v>
      </c>
      <c r="I157" s="165">
        <v>328.32746100000003</v>
      </c>
    </row>
    <row r="158" spans="1:9" ht="18.600000000000001" customHeight="1">
      <c r="A158" s="35"/>
      <c r="B158" s="130" t="s">
        <v>198</v>
      </c>
      <c r="C158" s="203">
        <v>42.936940236370766</v>
      </c>
      <c r="D158" s="203">
        <v>53.742314160371421</v>
      </c>
      <c r="E158" s="165">
        <f>E145-E171</f>
        <v>49.205340426448586</v>
      </c>
      <c r="F158" s="165">
        <v>30</v>
      </c>
      <c r="G158" s="165">
        <v>19.080471345134104</v>
      </c>
      <c r="H158" s="165">
        <v>29.482881070183591</v>
      </c>
      <c r="I158" s="165">
        <v>93.470125918809984</v>
      </c>
    </row>
    <row r="159" spans="1:9" ht="18.600000000000001" customHeight="1">
      <c r="A159" s="35"/>
      <c r="B159" s="290" t="s">
        <v>214</v>
      </c>
      <c r="C159" s="290"/>
      <c r="D159" s="290"/>
      <c r="E159" s="290"/>
      <c r="F159" s="290"/>
      <c r="G159" s="290"/>
      <c r="H159" s="290"/>
      <c r="I159" s="290"/>
    </row>
    <row r="160" spans="1:9" ht="18.600000000000001" customHeight="1">
      <c r="A160" s="35"/>
      <c r="B160" s="255"/>
      <c r="C160" s="255"/>
      <c r="D160" s="255"/>
      <c r="E160" s="255"/>
      <c r="F160" s="255"/>
      <c r="G160" s="255"/>
      <c r="H160" s="255"/>
      <c r="I160" s="255"/>
    </row>
    <row r="161" spans="1:9" ht="18.600000000000001" customHeight="1">
      <c r="A161" s="35"/>
      <c r="B161" s="252" t="s">
        <v>215</v>
      </c>
      <c r="C161" s="253">
        <v>2025</v>
      </c>
      <c r="D161" s="253">
        <v>2024</v>
      </c>
      <c r="E161" s="253">
        <v>2023</v>
      </c>
      <c r="F161" s="253">
        <v>2022</v>
      </c>
      <c r="G161" s="253">
        <v>2021</v>
      </c>
      <c r="H161" s="253">
        <v>2020</v>
      </c>
      <c r="I161" s="253">
        <v>2019</v>
      </c>
    </row>
    <row r="162" spans="1:9" ht="18.600000000000001" customHeight="1">
      <c r="A162" s="35"/>
      <c r="B162" s="125" t="s">
        <v>103</v>
      </c>
      <c r="C162" s="203">
        <v>3317.8735350283609</v>
      </c>
      <c r="D162" s="203">
        <v>5213.0142521928556</v>
      </c>
      <c r="E162" s="203">
        <v>5553.4633971473313</v>
      </c>
      <c r="F162" s="203">
        <v>3300.1635023769713</v>
      </c>
      <c r="G162" s="203">
        <v>292.27118902658941</v>
      </c>
      <c r="H162" s="203">
        <v>4174.8261700414359</v>
      </c>
      <c r="I162" s="203">
        <v>12918.526505632159</v>
      </c>
    </row>
    <row r="163" spans="1:9" ht="18.600000000000001" customHeight="1">
      <c r="A163" s="35"/>
      <c r="B163" s="125" t="s">
        <v>104</v>
      </c>
      <c r="C163" s="203">
        <v>1648.5079589098</v>
      </c>
      <c r="D163" s="203">
        <v>2583.5651582677169</v>
      </c>
      <c r="E163" s="203">
        <v>2906.62365</v>
      </c>
      <c r="F163" s="203">
        <v>1691.349239999852</v>
      </c>
      <c r="G163" s="203">
        <v>170.44153000000063</v>
      </c>
      <c r="H163" s="203">
        <v>2583.7500700000001</v>
      </c>
      <c r="I163" s="254">
        <v>7211.7540533333331</v>
      </c>
    </row>
    <row r="164" spans="1:9" ht="18.600000000000001" customHeight="1">
      <c r="A164" s="35"/>
      <c r="B164" s="125" t="s">
        <v>105</v>
      </c>
      <c r="C164" s="203">
        <v>331.1218326325</v>
      </c>
      <c r="D164" s="203">
        <v>513.32745999999997</v>
      </c>
      <c r="E164" s="203">
        <v>489.32988999999998</v>
      </c>
      <c r="F164" s="203">
        <v>226.84421000000069</v>
      </c>
      <c r="G164" s="203">
        <v>25.699090000000002</v>
      </c>
      <c r="H164" s="203">
        <v>323.98383000000001</v>
      </c>
      <c r="I164" s="254">
        <v>1050.7354666666668</v>
      </c>
    </row>
    <row r="165" spans="1:9" ht="18.600000000000001" customHeight="1">
      <c r="A165" s="35"/>
      <c r="B165" s="125" t="s">
        <v>106</v>
      </c>
      <c r="C165" s="203">
        <v>329.35108753380001</v>
      </c>
      <c r="D165" s="203">
        <v>435.16223000000002</v>
      </c>
      <c r="E165" s="203">
        <v>506.39364</v>
      </c>
      <c r="F165" s="203">
        <v>266.2038</v>
      </c>
      <c r="G165" s="203">
        <v>7.4918100000000001</v>
      </c>
      <c r="H165" s="203">
        <v>407.78760999999997</v>
      </c>
      <c r="I165" s="254">
        <v>1038.6538666666668</v>
      </c>
    </row>
    <row r="166" spans="1:9" ht="18.600000000000001" customHeight="1">
      <c r="A166" s="35"/>
      <c r="B166" s="125" t="s">
        <v>107</v>
      </c>
      <c r="C166" s="203">
        <v>385.30800822179998</v>
      </c>
      <c r="D166" s="203">
        <v>646.27800999999999</v>
      </c>
      <c r="E166" s="203">
        <v>621.15494000000001</v>
      </c>
      <c r="F166" s="203">
        <v>608.70057999999995</v>
      </c>
      <c r="G166" s="203">
        <v>22.051079999999999</v>
      </c>
      <c r="H166" s="203">
        <v>679.82857999999999</v>
      </c>
      <c r="I166" s="254">
        <v>1930.5498666666665</v>
      </c>
    </row>
    <row r="167" spans="1:9" ht="18.600000000000001" customHeight="1">
      <c r="A167" s="35"/>
      <c r="B167" s="125" t="s">
        <v>108</v>
      </c>
      <c r="C167" s="203">
        <v>82.701183533999995</v>
      </c>
      <c r="D167" s="203">
        <v>197.28345999999999</v>
      </c>
      <c r="E167" s="203">
        <v>160.15608</v>
      </c>
      <c r="F167" s="203">
        <v>88.919920000000005</v>
      </c>
      <c r="G167" s="203">
        <v>12.445169999999999</v>
      </c>
      <c r="H167" s="203">
        <v>130.68428</v>
      </c>
      <c r="I167" s="254">
        <v>302.78044</v>
      </c>
    </row>
    <row r="168" spans="1:9" ht="18.600000000000001" customHeight="1">
      <c r="A168" s="35"/>
      <c r="B168" s="125" t="s">
        <v>109</v>
      </c>
      <c r="C168" s="203">
        <v>16.505615345399999</v>
      </c>
      <c r="D168" s="203">
        <v>12.59995</v>
      </c>
      <c r="E168" s="203">
        <v>11.634449999999999</v>
      </c>
      <c r="F168" s="203">
        <v>5.1919899999999997</v>
      </c>
      <c r="G168" s="203">
        <v>0.97975999999999996</v>
      </c>
      <c r="H168" s="203">
        <v>5.8654000000000002</v>
      </c>
      <c r="I168" s="254">
        <v>18.311920000000001</v>
      </c>
    </row>
    <row r="169" spans="1:9" ht="18.600000000000001" customHeight="1">
      <c r="A169" s="35"/>
      <c r="B169" s="125" t="s">
        <v>110</v>
      </c>
      <c r="C169" s="203">
        <v>435.1990943866</v>
      </c>
      <c r="D169" s="203">
        <v>682.35150999999996</v>
      </c>
      <c r="E169" s="203">
        <v>735.37788</v>
      </c>
      <c r="F169" s="203">
        <v>367.29299000000373</v>
      </c>
      <c r="G169" s="203">
        <v>50.265990000000002</v>
      </c>
      <c r="H169" s="203">
        <v>0.12293999999999999</v>
      </c>
      <c r="I169" s="254">
        <v>1066.1473599999999</v>
      </c>
    </row>
    <row r="170" spans="1:9" ht="18.600000000000001" customHeight="1">
      <c r="A170" s="35"/>
      <c r="B170" s="125" t="s">
        <v>111</v>
      </c>
      <c r="C170" s="208" t="s">
        <v>89</v>
      </c>
      <c r="D170" s="208" t="s">
        <v>89</v>
      </c>
      <c r="E170" s="208" t="s">
        <v>89</v>
      </c>
      <c r="F170" s="208" t="s">
        <v>89</v>
      </c>
      <c r="G170" s="208" t="s">
        <v>89</v>
      </c>
      <c r="H170" s="208" t="s">
        <v>89</v>
      </c>
      <c r="I170" s="208" t="s">
        <v>89</v>
      </c>
    </row>
    <row r="171" spans="1:9" ht="18.600000000000001" customHeight="1">
      <c r="A171" s="35"/>
      <c r="B171" s="130" t="s">
        <v>198</v>
      </c>
      <c r="C171" s="203">
        <v>89.178754464461278</v>
      </c>
      <c r="D171" s="203">
        <v>142.44647392513971</v>
      </c>
      <c r="E171" s="203">
        <v>122.79286714733227</v>
      </c>
      <c r="F171" s="203">
        <v>45.660772377115563</v>
      </c>
      <c r="G171" s="203">
        <v>2.8967590265887617</v>
      </c>
      <c r="H171" s="203">
        <v>42.803460041435841</v>
      </c>
      <c r="I171" s="203">
        <v>299.5935322988264</v>
      </c>
    </row>
    <row r="172" spans="1:9" ht="18.600000000000001" customHeight="1">
      <c r="A172" s="35"/>
      <c r="B172" s="319" t="s">
        <v>216</v>
      </c>
      <c r="C172" s="319"/>
      <c r="D172" s="319"/>
      <c r="E172" s="319"/>
      <c r="F172" s="319"/>
      <c r="G172" s="319"/>
      <c r="H172" s="319"/>
      <c r="I172" s="319"/>
    </row>
    <row r="173" spans="1:9" ht="18.600000000000001" customHeight="1">
      <c r="A173" s="35"/>
      <c r="B173" s="312" t="s">
        <v>217</v>
      </c>
      <c r="C173" s="312"/>
      <c r="D173" s="312"/>
      <c r="E173" s="312"/>
      <c r="F173" s="312"/>
      <c r="G173" s="312"/>
      <c r="H173" s="312"/>
      <c r="I173" s="312"/>
    </row>
    <row r="174" spans="1:9" ht="18.600000000000001" customHeight="1">
      <c r="A174" s="35"/>
      <c r="B174" s="39"/>
      <c r="C174" s="39"/>
      <c r="D174" s="39"/>
      <c r="E174" s="47"/>
      <c r="F174" s="47"/>
      <c r="G174" s="47"/>
      <c r="H174" s="57"/>
      <c r="I174" s="81"/>
    </row>
    <row r="175" spans="1:9" ht="18.600000000000001" customHeight="1">
      <c r="A175" s="35"/>
      <c r="B175" s="181" t="s">
        <v>432</v>
      </c>
      <c r="C175" s="154">
        <v>2025</v>
      </c>
      <c r="D175" s="154">
        <v>2024</v>
      </c>
      <c r="E175" s="154">
        <v>2023</v>
      </c>
      <c r="F175" s="154">
        <v>2022</v>
      </c>
      <c r="G175" s="154">
        <v>2021</v>
      </c>
      <c r="H175" s="154">
        <v>2020</v>
      </c>
      <c r="I175" s="154">
        <v>2019</v>
      </c>
    </row>
    <row r="176" spans="1:9" ht="18.600000000000001" customHeight="1">
      <c r="A176" s="35"/>
      <c r="B176" s="125" t="s">
        <v>103</v>
      </c>
      <c r="C176" s="203">
        <v>6621.7819546749106</v>
      </c>
      <c r="D176" s="203">
        <v>9326.8869783802966</v>
      </c>
      <c r="E176" s="203">
        <v>9871.3928057563426</v>
      </c>
      <c r="F176" s="203">
        <v>7974.5062150011527</v>
      </c>
      <c r="G176" s="203">
        <v>5837.0650249057599</v>
      </c>
      <c r="H176" s="203">
        <v>11153.356988004854</v>
      </c>
      <c r="I176" s="203">
        <v>22345.609668174373</v>
      </c>
    </row>
    <row r="177" spans="1:9" ht="18.600000000000001" customHeight="1">
      <c r="A177" s="35"/>
      <c r="B177" s="125" t="s">
        <v>104</v>
      </c>
      <c r="C177" s="203">
        <v>3747.6451082863409</v>
      </c>
      <c r="D177" s="203">
        <v>5305.9155927987658</v>
      </c>
      <c r="E177" s="203">
        <v>5662.826228846573</v>
      </c>
      <c r="F177" s="203">
        <v>4753.1206986179523</v>
      </c>
      <c r="G177" s="203">
        <v>3894.8239974624007</v>
      </c>
      <c r="H177" s="203">
        <v>7104.5075799854203</v>
      </c>
      <c r="I177" s="203">
        <v>12924.829066995133</v>
      </c>
    </row>
    <row r="178" spans="1:9" ht="18.600000000000001" customHeight="1">
      <c r="A178" s="35"/>
      <c r="B178" s="125" t="s">
        <v>105</v>
      </c>
      <c r="C178" s="203">
        <v>674.99740773262602</v>
      </c>
      <c r="D178" s="203">
        <v>923.96966205865101</v>
      </c>
      <c r="E178" s="203">
        <v>964.44259609222991</v>
      </c>
      <c r="F178" s="203">
        <v>748.26285988740074</v>
      </c>
      <c r="G178" s="203">
        <v>509.0423901634</v>
      </c>
      <c r="H178" s="203">
        <v>1056.8416156327</v>
      </c>
      <c r="I178" s="203">
        <v>2434.1678148601668</v>
      </c>
    </row>
    <row r="179" spans="1:9" ht="18.600000000000001" customHeight="1">
      <c r="A179" s="35"/>
      <c r="B179" s="125" t="s">
        <v>106</v>
      </c>
      <c r="C179" s="203">
        <v>630.7811332957416</v>
      </c>
      <c r="D179" s="203">
        <v>782.14789552906484</v>
      </c>
      <c r="E179" s="203">
        <v>784.83836837375804</v>
      </c>
      <c r="F179" s="203">
        <v>513.24523131520004</v>
      </c>
      <c r="G179" s="203">
        <v>307.80415000400001</v>
      </c>
      <c r="H179" s="203">
        <v>802.04761439185495</v>
      </c>
      <c r="I179" s="203">
        <v>1654.8649590647665</v>
      </c>
    </row>
    <row r="180" spans="1:9" ht="18.600000000000001" customHeight="1">
      <c r="A180" s="35"/>
      <c r="B180" s="125" t="s">
        <v>107</v>
      </c>
      <c r="C180" s="203">
        <v>427.80970788074927</v>
      </c>
      <c r="D180" s="203">
        <v>699.56923758637595</v>
      </c>
      <c r="E180" s="203">
        <v>672.69215321704428</v>
      </c>
      <c r="F180" s="203">
        <v>645.87412836499993</v>
      </c>
      <c r="G180" s="203">
        <v>56.659639133899994</v>
      </c>
      <c r="H180" s="203">
        <v>735.08762037600002</v>
      </c>
      <c r="I180" s="203">
        <v>2035.5387049112667</v>
      </c>
    </row>
    <row r="181" spans="1:9" ht="18.600000000000001" customHeight="1">
      <c r="A181" s="35"/>
      <c r="B181" s="125" t="s">
        <v>108</v>
      </c>
      <c r="C181" s="203">
        <v>420.04091050265004</v>
      </c>
      <c r="D181" s="203">
        <v>540.2371728132</v>
      </c>
      <c r="E181" s="203">
        <v>460.92965834562403</v>
      </c>
      <c r="F181" s="203">
        <v>430.24020827130005</v>
      </c>
      <c r="G181" s="203">
        <v>597.58506027210001</v>
      </c>
      <c r="H181" s="203">
        <v>875.21645077610003</v>
      </c>
      <c r="I181" s="203">
        <v>1022.5731419145</v>
      </c>
    </row>
    <row r="182" spans="1:9" ht="18.600000000000001" customHeight="1">
      <c r="A182" s="35"/>
      <c r="B182" s="125" t="s">
        <v>109</v>
      </c>
      <c r="C182" s="203">
        <v>17.316651460999999</v>
      </c>
      <c r="D182" s="203">
        <v>13.3099062335</v>
      </c>
      <c r="E182" s="203">
        <v>12.498313423999999</v>
      </c>
      <c r="F182" s="203">
        <v>5.8402865219999995</v>
      </c>
      <c r="G182" s="203">
        <v>2.0405705999999997</v>
      </c>
      <c r="H182" s="203">
        <v>9.8685185530000012</v>
      </c>
      <c r="I182" s="203">
        <v>18.595037442500001</v>
      </c>
    </row>
    <row r="183" spans="1:9" ht="18.600000000000001" customHeight="1">
      <c r="A183" s="35"/>
      <c r="B183" s="125" t="s">
        <v>110</v>
      </c>
      <c r="C183" s="203">
        <v>527.10674211547507</v>
      </c>
      <c r="D183" s="203">
        <v>804.79785506999997</v>
      </c>
      <c r="E183" s="203">
        <v>857.02994402484001</v>
      </c>
      <c r="F183" s="203">
        <v>633.0479860986037</v>
      </c>
      <c r="G183" s="203">
        <v>352.38032132149999</v>
      </c>
      <c r="H183" s="203">
        <v>270.71081063060001</v>
      </c>
      <c r="I183" s="203">
        <v>1402.0391026548</v>
      </c>
    </row>
    <row r="184" spans="1:9" ht="18.600000000000001" customHeight="1">
      <c r="A184" s="35"/>
      <c r="B184" s="125" t="s">
        <v>111</v>
      </c>
      <c r="C184" s="207" t="s">
        <v>89</v>
      </c>
      <c r="D184" s="207" t="s">
        <v>89</v>
      </c>
      <c r="E184" s="203">
        <v>235.8288481708</v>
      </c>
      <c r="F184" s="203">
        <v>134.59241081600001</v>
      </c>
      <c r="G184" s="203">
        <v>58.310928019999999</v>
      </c>
      <c r="H184" s="203">
        <v>183.826177734</v>
      </c>
      <c r="I184" s="203">
        <v>329.57737716000003</v>
      </c>
    </row>
    <row r="185" spans="1:9" ht="18.600000000000001" customHeight="1">
      <c r="A185" s="35"/>
      <c r="B185" s="125" t="s">
        <v>198</v>
      </c>
      <c r="C185" s="203">
        <v>176.07173988641435</v>
      </c>
      <c r="D185" s="203">
        <v>256.93965629073898</v>
      </c>
      <c r="E185" s="203">
        <v>220.4282993482538</v>
      </c>
      <c r="F185" s="203">
        <v>110.64312361418962</v>
      </c>
      <c r="G185" s="203">
        <v>58.417967928459788</v>
      </c>
      <c r="H185" s="203">
        <v>115.52294334957983</v>
      </c>
      <c r="I185" s="203">
        <v>523.42446317123586</v>
      </c>
    </row>
    <row r="186" spans="1:9" ht="36" customHeight="1">
      <c r="A186" s="35"/>
      <c r="B186" s="312" t="s">
        <v>433</v>
      </c>
      <c r="C186" s="312"/>
      <c r="D186" s="312"/>
      <c r="E186" s="312"/>
      <c r="F186" s="312"/>
      <c r="G186" s="312"/>
      <c r="H186" s="312"/>
      <c r="I186" s="312"/>
    </row>
    <row r="187" spans="1:9" ht="18.75" customHeight="1">
      <c r="A187" s="35"/>
      <c r="B187" s="321" t="s">
        <v>470</v>
      </c>
      <c r="C187" s="312"/>
      <c r="D187" s="312"/>
      <c r="E187" s="312"/>
      <c r="F187" s="312"/>
      <c r="G187" s="312"/>
      <c r="H187" s="312"/>
      <c r="I187" s="312"/>
    </row>
    <row r="188" spans="1:9" ht="18.75" customHeight="1">
      <c r="A188" s="35"/>
      <c r="B188" s="312" t="s">
        <v>354</v>
      </c>
      <c r="C188" s="312"/>
      <c r="D188" s="312"/>
      <c r="E188" s="312"/>
      <c r="F188" s="312"/>
      <c r="G188" s="312"/>
      <c r="H188" s="312"/>
      <c r="I188" s="312"/>
    </row>
    <row r="189" spans="1:9" ht="18.600000000000001" customHeight="1">
      <c r="A189" s="35"/>
      <c r="B189" s="41"/>
      <c r="C189" s="41"/>
      <c r="D189" s="42"/>
      <c r="E189" s="42"/>
      <c r="F189" s="42"/>
      <c r="G189" s="54"/>
      <c r="H189" s="54"/>
      <c r="I189" s="54"/>
    </row>
    <row r="190" spans="1:9" ht="18.600000000000001" customHeight="1">
      <c r="A190" s="35"/>
      <c r="B190" s="181" t="s">
        <v>434</v>
      </c>
      <c r="C190" s="154">
        <v>2025</v>
      </c>
      <c r="D190" s="154">
        <v>2024</v>
      </c>
      <c r="E190" s="154">
        <v>2023</v>
      </c>
      <c r="F190" s="154">
        <v>2022</v>
      </c>
      <c r="G190" s="154">
        <v>2021</v>
      </c>
      <c r="H190" s="154">
        <v>2020</v>
      </c>
      <c r="I190" s="154">
        <v>2019</v>
      </c>
    </row>
    <row r="191" spans="1:9" ht="18.600000000000001" customHeight="1">
      <c r="A191" s="35"/>
      <c r="B191" s="125" t="s">
        <v>103</v>
      </c>
      <c r="C191" s="203">
        <v>8464.0942171096958</v>
      </c>
      <c r="D191" s="203">
        <v>11934.139680888109</v>
      </c>
      <c r="E191" s="203">
        <v>14423.887612482864</v>
      </c>
      <c r="F191" s="203">
        <v>13814.334091687253</v>
      </c>
      <c r="G191" s="203">
        <v>11077.67053892826</v>
      </c>
      <c r="H191" s="203">
        <v>18366.397509921655</v>
      </c>
      <c r="I191" s="203">
        <v>32532.609668174373</v>
      </c>
    </row>
    <row r="192" spans="1:9" ht="18.600000000000001" customHeight="1">
      <c r="A192" s="35"/>
      <c r="B192" s="125" t="s">
        <v>104</v>
      </c>
      <c r="C192" s="203">
        <v>4469.5587136797467</v>
      </c>
      <c r="D192" s="203">
        <v>6663.1736889267158</v>
      </c>
      <c r="E192" s="203">
        <v>7758.5458970483724</v>
      </c>
      <c r="F192" s="203">
        <v>7700.8637297963523</v>
      </c>
      <c r="G192" s="203">
        <v>6797.4870041366012</v>
      </c>
      <c r="H192" s="203">
        <v>11054.686456936421</v>
      </c>
      <c r="I192" s="203">
        <v>19036.259275719633</v>
      </c>
    </row>
    <row r="193" spans="1:13" ht="18.600000000000001" customHeight="1">
      <c r="A193" s="35"/>
      <c r="B193" s="125" t="s">
        <v>105</v>
      </c>
      <c r="C193" s="203">
        <v>765.44849092513618</v>
      </c>
      <c r="D193" s="203">
        <v>1061.1490835673731</v>
      </c>
      <c r="E193" s="203">
        <v>1179.1424811354029</v>
      </c>
      <c r="F193" s="203">
        <v>981.2805182659007</v>
      </c>
      <c r="G193" s="203">
        <v>793.36578816159999</v>
      </c>
      <c r="H193" s="203">
        <v>1803.6174919466</v>
      </c>
      <c r="I193" s="203">
        <v>3476.8390046754666</v>
      </c>
      <c r="K193" s="6"/>
      <c r="L193" s="6"/>
      <c r="M193" s="6"/>
    </row>
    <row r="194" spans="1:13" ht="18.600000000000001" customHeight="1">
      <c r="A194" s="35"/>
      <c r="B194" s="125" t="s">
        <v>106</v>
      </c>
      <c r="C194" s="203">
        <v>647.96847151435952</v>
      </c>
      <c r="D194" s="203">
        <v>804.74468797028533</v>
      </c>
      <c r="E194" s="203">
        <v>812.34859604077496</v>
      </c>
      <c r="F194" s="203">
        <v>541.41780693589999</v>
      </c>
      <c r="G194" s="203">
        <v>353.37992935070002</v>
      </c>
      <c r="H194" s="203">
        <v>843.65956766375496</v>
      </c>
      <c r="I194" s="203">
        <v>1709.5727711842665</v>
      </c>
    </row>
    <row r="195" spans="1:13" ht="18.600000000000001" customHeight="1">
      <c r="A195" s="35"/>
      <c r="B195" s="125" t="s">
        <v>107</v>
      </c>
      <c r="C195" s="203">
        <v>437.08254189100109</v>
      </c>
      <c r="D195" s="203">
        <v>712.83582941629595</v>
      </c>
      <c r="E195" s="203">
        <v>695.30403000279114</v>
      </c>
      <c r="F195" s="203">
        <v>658.75039839669989</v>
      </c>
      <c r="G195" s="203">
        <v>80.807865236999987</v>
      </c>
      <c r="H195" s="203">
        <v>771.50233825630005</v>
      </c>
      <c r="I195" s="203">
        <v>2073.0135666772667</v>
      </c>
    </row>
    <row r="196" spans="1:13" ht="18.600000000000001" customHeight="1">
      <c r="A196" s="35"/>
      <c r="B196" s="125" t="s">
        <v>108</v>
      </c>
      <c r="C196" s="203">
        <v>1030.8094541026501</v>
      </c>
      <c r="D196" s="203">
        <v>1235.1939093132</v>
      </c>
      <c r="E196" s="203">
        <v>1011.065568345624</v>
      </c>
      <c r="F196" s="203">
        <v>1040.2814922714001</v>
      </c>
      <c r="G196" s="203">
        <v>1110.8516602721002</v>
      </c>
      <c r="H196" s="203">
        <v>1774.9111153761</v>
      </c>
      <c r="I196" s="203">
        <v>2281.3117507144998</v>
      </c>
    </row>
    <row r="197" spans="1:13" ht="18.600000000000001" customHeight="1">
      <c r="A197" s="35"/>
      <c r="B197" s="125" t="s">
        <v>109</v>
      </c>
      <c r="C197" s="203">
        <v>32.570311081</v>
      </c>
      <c r="D197" s="203">
        <v>31.925808733499998</v>
      </c>
      <c r="E197" s="203">
        <v>36.475830823999999</v>
      </c>
      <c r="F197" s="203">
        <v>46.068999521999999</v>
      </c>
      <c r="G197" s="203">
        <v>41.652748800200001</v>
      </c>
      <c r="H197" s="203">
        <v>52.278552052999999</v>
      </c>
      <c r="I197" s="203">
        <v>64.937433842499999</v>
      </c>
    </row>
    <row r="198" spans="1:13" ht="18.600000000000001" customHeight="1">
      <c r="A198" s="35"/>
      <c r="B198" s="125" t="s">
        <v>110</v>
      </c>
      <c r="C198" s="203">
        <v>904.57194051547503</v>
      </c>
      <c r="D198" s="203">
        <v>1168.1770166699998</v>
      </c>
      <c r="E198" s="203">
        <v>1404.6166578248399</v>
      </c>
      <c r="F198" s="203">
        <v>1670.3252305756037</v>
      </c>
      <c r="G198" s="203">
        <v>1162.2046470219</v>
      </c>
      <c r="H198" s="203">
        <v>870.34085943060006</v>
      </c>
      <c r="I198" s="203">
        <v>1921.1522411548999</v>
      </c>
    </row>
    <row r="199" spans="1:13" ht="18.600000000000001" customHeight="1">
      <c r="A199" s="35"/>
      <c r="B199" s="125" t="s">
        <v>111</v>
      </c>
      <c r="C199" s="207" t="s">
        <v>89</v>
      </c>
      <c r="D199" s="207" t="s">
        <v>89</v>
      </c>
      <c r="E199" s="207">
        <v>1306.0818559995801</v>
      </c>
      <c r="F199" s="207">
        <v>1065.063510816</v>
      </c>
      <c r="G199" s="207">
        <v>679.50292802019999</v>
      </c>
      <c r="H199" s="207">
        <v>1080.1505283341</v>
      </c>
      <c r="I199" s="207">
        <v>1445.8394614167998</v>
      </c>
    </row>
    <row r="200" spans="1:13" ht="18.600000000000001" customHeight="1">
      <c r="A200" s="35"/>
      <c r="B200" s="130" t="s">
        <v>198</v>
      </c>
      <c r="C200" s="203">
        <v>176.07173988641435</v>
      </c>
      <c r="D200" s="203">
        <v>256.93965629073898</v>
      </c>
      <c r="E200" s="203">
        <v>220.4282993482538</v>
      </c>
      <c r="F200" s="203">
        <v>110.64312361418962</v>
      </c>
      <c r="G200" s="203">
        <v>58.417967928459788</v>
      </c>
      <c r="H200" s="203">
        <v>115.52294334957983</v>
      </c>
      <c r="I200" s="203">
        <v>523.42446317123586</v>
      </c>
    </row>
    <row r="201" spans="1:13" ht="18.600000000000001" customHeight="1">
      <c r="A201" s="35"/>
      <c r="B201" s="312" t="s">
        <v>218</v>
      </c>
      <c r="C201" s="312"/>
      <c r="D201" s="312"/>
      <c r="E201" s="312"/>
      <c r="F201" s="312"/>
      <c r="G201" s="312"/>
      <c r="H201" s="312"/>
      <c r="I201" s="312"/>
    </row>
    <row r="202" spans="1:13" ht="18.600000000000001" customHeight="1">
      <c r="A202" s="35"/>
      <c r="B202" s="321" t="s">
        <v>471</v>
      </c>
      <c r="C202" s="312"/>
      <c r="D202" s="312"/>
      <c r="E202" s="312"/>
      <c r="F202" s="312"/>
      <c r="G202" s="312"/>
      <c r="H202" s="312"/>
      <c r="I202" s="312"/>
    </row>
    <row r="203" spans="1:13" ht="18.600000000000001" customHeight="1">
      <c r="A203" s="35"/>
      <c r="B203" s="312" t="s">
        <v>357</v>
      </c>
      <c r="C203" s="312"/>
      <c r="D203" s="312"/>
      <c r="E203" s="312"/>
      <c r="F203" s="312"/>
      <c r="G203" s="312"/>
      <c r="H203" s="312"/>
      <c r="I203" s="312"/>
    </row>
    <row r="204" spans="1:13" ht="18.600000000000001" customHeight="1">
      <c r="A204" s="35"/>
      <c r="B204" s="35"/>
      <c r="C204" s="35"/>
      <c r="D204" s="38"/>
      <c r="E204" s="38"/>
      <c r="F204" s="58"/>
      <c r="G204" s="38"/>
      <c r="H204" s="38"/>
      <c r="I204" s="38"/>
    </row>
    <row r="205" spans="1:13" ht="19.5">
      <c r="A205" s="35"/>
      <c r="B205" s="257" t="s">
        <v>435</v>
      </c>
      <c r="C205" s="258">
        <v>2025</v>
      </c>
      <c r="D205" s="258">
        <v>2024</v>
      </c>
      <c r="E205" s="258">
        <v>2023</v>
      </c>
      <c r="F205" s="38"/>
      <c r="G205" s="38"/>
      <c r="H205" s="38"/>
      <c r="I205" s="38"/>
    </row>
    <row r="206" spans="1:13" ht="19.5">
      <c r="A206" s="35"/>
      <c r="B206" s="125" t="s">
        <v>103</v>
      </c>
      <c r="C206" s="203">
        <v>1430</v>
      </c>
      <c r="D206" s="203">
        <v>1873</v>
      </c>
      <c r="E206" s="203">
        <v>1954.1565498577911</v>
      </c>
      <c r="F206" s="38"/>
      <c r="G206" s="38"/>
      <c r="H206" s="38"/>
      <c r="I206" s="38"/>
    </row>
    <row r="249" spans="6:6" ht="13.5" customHeight="1">
      <c r="F249" s="79"/>
    </row>
    <row r="250" spans="6:6" ht="13.5" customHeight="1">
      <c r="F250" s="79"/>
    </row>
    <row r="251" spans="6:6" ht="13.5" customHeight="1">
      <c r="F251" s="79"/>
    </row>
    <row r="252" spans="6:6" ht="13.5" customHeight="1">
      <c r="F252" s="79"/>
    </row>
    <row r="253" spans="6:6" ht="13.5" customHeight="1">
      <c r="F253" s="79"/>
    </row>
    <row r="254" spans="6:6" ht="13.5" customHeight="1">
      <c r="F254" s="79"/>
    </row>
    <row r="255" spans="6:6" ht="13.5" customHeight="1">
      <c r="F255" s="79"/>
    </row>
    <row r="256" spans="6:6" ht="13.5" customHeight="1">
      <c r="F256" s="79"/>
    </row>
    <row r="257" spans="6:6" ht="13.5" customHeight="1">
      <c r="F257" s="118"/>
    </row>
    <row r="258" spans="6:6" ht="13.5" customHeight="1">
      <c r="F258" s="79"/>
    </row>
  </sheetData>
  <sheetProtection algorithmName="SHA-512" hashValue="p4Z1kmB/GrZ38ekGcdf1nz98LsZkMFjEJ180JXwk5Nsn1aBfaOjxXXmxfTqMDWHND30BoIAqtE7WqUYN6wCXLg==" saltValue="hFjXvDhVLY0eP0CQeFIunQ==" spinCount="100000" sheet="1" objects="1" scenarios="1"/>
  <mergeCells count="37">
    <mergeCell ref="B64:I64"/>
    <mergeCell ref="B77:I77"/>
    <mergeCell ref="B188:I188"/>
    <mergeCell ref="B203:I203"/>
    <mergeCell ref="B187:I187"/>
    <mergeCell ref="B201:I201"/>
    <mergeCell ref="B202:I202"/>
    <mergeCell ref="B159:I159"/>
    <mergeCell ref="B172:I172"/>
    <mergeCell ref="B186:I186"/>
    <mergeCell ref="B102:I102"/>
    <mergeCell ref="B116:I116"/>
    <mergeCell ref="B118:I118"/>
    <mergeCell ref="B119:I119"/>
    <mergeCell ref="H121:H122"/>
    <mergeCell ref="C121:C122"/>
    <mergeCell ref="B22:I22"/>
    <mergeCell ref="B23:I23"/>
    <mergeCell ref="B36:I36"/>
    <mergeCell ref="B49:I49"/>
    <mergeCell ref="B63:I63"/>
    <mergeCell ref="B146:I146"/>
    <mergeCell ref="B173:I173"/>
    <mergeCell ref="B4:I4"/>
    <mergeCell ref="I121:I122"/>
    <mergeCell ref="B62:I62"/>
    <mergeCell ref="B90:I90"/>
    <mergeCell ref="B7:I7"/>
    <mergeCell ref="B9:I9"/>
    <mergeCell ref="B103:I103"/>
    <mergeCell ref="B117:I117"/>
    <mergeCell ref="B6:I6"/>
    <mergeCell ref="D121:D122"/>
    <mergeCell ref="E121:E122"/>
    <mergeCell ref="F121:F122"/>
    <mergeCell ref="G121:G122"/>
    <mergeCell ref="B133:I133"/>
  </mergeCells>
  <pageMargins left="0.7" right="0.7" top="0.75" bottom="0.75" header="0.3" footer="0.3"/>
  <pageSetup scale="45" fitToHeight="0" orientation="landscape" r:id="rId1"/>
  <rowBreaks count="1" manualBreakCount="1">
    <brk id="49" max="13" man="1"/>
  </rowBreaks>
  <colBreaks count="1" manualBreakCount="1">
    <brk id="14" max="12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tabColor theme="5"/>
    <pageSetUpPr fitToPage="1"/>
  </sheetPr>
  <dimension ref="A1:M43"/>
  <sheetViews>
    <sheetView showGridLines="0" workbookViewId="0"/>
  </sheetViews>
  <sheetFormatPr defaultColWidth="9.42578125" defaultRowHeight="14.25"/>
  <cols>
    <col min="1" max="1" width="4.42578125" style="1" customWidth="1"/>
    <col min="2" max="2" width="50.5703125" style="1" customWidth="1"/>
    <col min="3" max="3" width="20.5703125" style="1" customWidth="1"/>
    <col min="4" max="9" width="20.5703125" style="15" customWidth="1"/>
    <col min="10" max="10" width="9.42578125" style="1" customWidth="1"/>
    <col min="11" max="16384" width="9.42578125" style="1"/>
  </cols>
  <sheetData>
    <row r="1" spans="1:13" ht="14.45" customHeight="1"/>
    <row r="2" spans="1:13" ht="14.45" customHeight="1"/>
    <row r="3" spans="1:13" ht="14.45" customHeight="1"/>
    <row r="4" spans="1:13" s="4" customFormat="1" ht="33.75">
      <c r="B4" s="274" t="s">
        <v>219</v>
      </c>
      <c r="C4" s="274"/>
      <c r="D4" s="274"/>
      <c r="E4" s="274"/>
      <c r="F4" s="274"/>
      <c r="G4" s="274"/>
      <c r="H4" s="274"/>
      <c r="I4" s="274"/>
      <c r="J4" s="19"/>
    </row>
    <row r="5" spans="1:13" ht="18.75" customHeight="1">
      <c r="A5" s="35"/>
      <c r="B5" s="35"/>
      <c r="C5" s="35"/>
      <c r="D5" s="38"/>
      <c r="E5" s="38"/>
      <c r="F5" s="38"/>
      <c r="G5" s="38"/>
      <c r="H5" s="38"/>
      <c r="I5" s="38"/>
      <c r="J5" s="35"/>
    </row>
    <row r="6" spans="1:13" ht="18.75" customHeight="1">
      <c r="A6" s="35"/>
      <c r="B6" s="323" t="s">
        <v>358</v>
      </c>
      <c r="C6" s="323"/>
      <c r="D6" s="323"/>
      <c r="E6" s="323"/>
      <c r="F6" s="323"/>
      <c r="G6" s="323"/>
      <c r="H6" s="323"/>
      <c r="I6" s="323"/>
    </row>
    <row r="7" spans="1:13" ht="18.75" customHeight="1">
      <c r="A7" s="35"/>
      <c r="B7" s="33"/>
      <c r="C7" s="33"/>
      <c r="D7" s="33"/>
      <c r="E7" s="33"/>
      <c r="F7" s="33"/>
      <c r="G7" s="33"/>
      <c r="H7" s="33"/>
      <c r="I7" s="33"/>
    </row>
    <row r="8" spans="1:13" ht="18.75" customHeight="1">
      <c r="A8" s="35"/>
      <c r="B8" s="297" t="s">
        <v>410</v>
      </c>
      <c r="C8" s="297"/>
      <c r="D8" s="297"/>
      <c r="E8" s="297"/>
      <c r="F8" s="297"/>
      <c r="G8" s="297"/>
      <c r="H8" s="297"/>
      <c r="I8" s="297"/>
      <c r="J8" s="121"/>
    </row>
    <row r="9" spans="1:13" ht="18.75" customHeight="1">
      <c r="A9" s="35"/>
      <c r="B9" s="35"/>
      <c r="C9" s="35"/>
      <c r="D9" s="47"/>
      <c r="E9" s="38"/>
      <c r="F9" s="38"/>
      <c r="G9" s="38"/>
      <c r="H9" s="38"/>
      <c r="I9" s="38"/>
    </row>
    <row r="10" spans="1:13" ht="18.75" customHeight="1">
      <c r="A10" s="35"/>
      <c r="B10" s="181" t="s">
        <v>474</v>
      </c>
      <c r="C10" s="154">
        <v>2025</v>
      </c>
      <c r="D10" s="154">
        <v>2024</v>
      </c>
      <c r="E10" s="154">
        <v>2023</v>
      </c>
      <c r="F10" s="154">
        <v>2022</v>
      </c>
      <c r="G10" s="154">
        <v>2021</v>
      </c>
      <c r="H10" s="154">
        <v>2020</v>
      </c>
      <c r="I10" s="154">
        <v>2019</v>
      </c>
    </row>
    <row r="11" spans="1:13" ht="18.75" customHeight="1">
      <c r="A11" s="35"/>
      <c r="B11" s="125" t="s">
        <v>103</v>
      </c>
      <c r="C11" s="165">
        <v>1109.2165</v>
      </c>
      <c r="D11" s="165">
        <v>1622.0219999999999</v>
      </c>
      <c r="E11" s="165">
        <v>1715.50226097</v>
      </c>
      <c r="F11" s="165">
        <v>1713.0683449999999</v>
      </c>
      <c r="G11" s="165">
        <v>294</v>
      </c>
      <c r="H11" s="165">
        <v>849</v>
      </c>
      <c r="I11" s="165">
        <v>1381</v>
      </c>
    </row>
    <row r="12" spans="1:13" ht="18.75" customHeight="1">
      <c r="A12" s="35"/>
      <c r="B12" s="288" t="s">
        <v>220</v>
      </c>
      <c r="C12" s="288"/>
      <c r="D12" s="288"/>
      <c r="E12" s="288"/>
      <c r="F12" s="288"/>
      <c r="G12" s="288"/>
      <c r="H12" s="288"/>
      <c r="I12" s="288"/>
      <c r="J12" s="26"/>
    </row>
    <row r="13" spans="1:13" ht="18.75" customHeight="1">
      <c r="A13" s="35"/>
      <c r="B13" s="322" t="s">
        <v>436</v>
      </c>
      <c r="C13" s="322"/>
      <c r="D13" s="322"/>
      <c r="E13" s="322"/>
      <c r="F13" s="322"/>
      <c r="G13" s="322"/>
      <c r="H13" s="322"/>
      <c r="I13" s="322"/>
      <c r="K13" s="26"/>
      <c r="L13" s="26"/>
      <c r="M13" s="26"/>
    </row>
    <row r="14" spans="1:13" ht="18.75" customHeight="1">
      <c r="A14" s="35"/>
      <c r="B14" s="322" t="s">
        <v>548</v>
      </c>
      <c r="C14" s="322"/>
      <c r="D14" s="322"/>
      <c r="E14" s="322"/>
      <c r="F14" s="322"/>
      <c r="G14" s="322"/>
      <c r="H14" s="322"/>
      <c r="I14" s="322"/>
    </row>
    <row r="15" spans="1:13" ht="18.75" customHeight="1">
      <c r="A15" s="35"/>
      <c r="B15" s="322" t="s">
        <v>549</v>
      </c>
      <c r="C15" s="322"/>
      <c r="D15" s="322"/>
      <c r="E15" s="322"/>
      <c r="F15" s="322"/>
      <c r="G15" s="322"/>
      <c r="H15" s="322"/>
      <c r="I15" s="322"/>
    </row>
    <row r="16" spans="1:13" ht="18.75" customHeight="1">
      <c r="A16" s="35"/>
      <c r="B16" s="290" t="s">
        <v>501</v>
      </c>
      <c r="C16" s="290"/>
      <c r="D16" s="290"/>
      <c r="E16" s="290"/>
      <c r="F16" s="290"/>
      <c r="G16" s="290"/>
      <c r="H16" s="290"/>
      <c r="I16" s="290"/>
    </row>
    <row r="17" spans="1:9" ht="18.75" customHeight="1">
      <c r="A17" s="35"/>
      <c r="B17" s="35"/>
      <c r="C17" s="35"/>
      <c r="D17" s="38"/>
      <c r="E17" s="38"/>
      <c r="F17" s="38"/>
      <c r="G17" s="38"/>
      <c r="H17" s="38"/>
      <c r="I17" s="38"/>
    </row>
    <row r="18" spans="1:9" ht="18.75" customHeight="1">
      <c r="A18" s="35"/>
      <c r="B18" s="181" t="s">
        <v>221</v>
      </c>
      <c r="C18" s="154">
        <v>2025</v>
      </c>
      <c r="D18" s="154">
        <v>2024</v>
      </c>
      <c r="E18" s="154">
        <v>2023</v>
      </c>
      <c r="F18" s="154">
        <v>2022</v>
      </c>
      <c r="G18" s="154">
        <v>2021</v>
      </c>
      <c r="H18" s="154">
        <v>2020</v>
      </c>
      <c r="I18" s="154">
        <v>2019</v>
      </c>
    </row>
    <row r="19" spans="1:9" ht="18.75" customHeight="1">
      <c r="A19" s="35"/>
      <c r="B19" s="125" t="s">
        <v>103</v>
      </c>
      <c r="C19" s="193">
        <v>0.62</v>
      </c>
      <c r="D19" s="193">
        <v>2</v>
      </c>
      <c r="E19" s="193">
        <v>4.7823593600000001</v>
      </c>
      <c r="F19" s="193">
        <v>2.44</v>
      </c>
      <c r="G19" s="135" t="s">
        <v>89</v>
      </c>
      <c r="H19" s="155">
        <v>0.05</v>
      </c>
      <c r="I19" s="193">
        <v>3.2</v>
      </c>
    </row>
    <row r="20" spans="1:9" ht="18.75" customHeight="1">
      <c r="A20" s="35"/>
      <c r="B20" s="35"/>
      <c r="C20" s="35"/>
      <c r="D20" s="38"/>
      <c r="E20" s="38"/>
      <c r="F20" s="38"/>
      <c r="G20" s="38"/>
      <c r="H20" s="38"/>
      <c r="I20" s="38"/>
    </row>
    <row r="21" spans="1:9" ht="18.75" customHeight="1">
      <c r="A21" s="35"/>
      <c r="B21" s="181" t="s">
        <v>222</v>
      </c>
      <c r="C21" s="154">
        <v>2025</v>
      </c>
      <c r="D21" s="154">
        <v>2024</v>
      </c>
      <c r="E21" s="154">
        <v>2023</v>
      </c>
      <c r="F21" s="154">
        <v>2022</v>
      </c>
      <c r="G21" s="154">
        <v>2021</v>
      </c>
      <c r="H21" s="154">
        <v>2020</v>
      </c>
      <c r="I21" s="154">
        <v>2019</v>
      </c>
    </row>
    <row r="22" spans="1:9" ht="18.600000000000001" customHeight="1">
      <c r="A22" s="35"/>
      <c r="B22" s="125" t="s">
        <v>103</v>
      </c>
      <c r="C22" s="165">
        <v>465.59800000000001</v>
      </c>
      <c r="D22" s="165">
        <v>650.173</v>
      </c>
      <c r="E22" s="165">
        <v>587.67508476</v>
      </c>
      <c r="F22" s="165">
        <v>685.75492999999994</v>
      </c>
      <c r="G22" s="165">
        <v>54</v>
      </c>
      <c r="H22" s="165">
        <v>216</v>
      </c>
      <c r="I22" s="165">
        <v>557</v>
      </c>
    </row>
    <row r="23" spans="1:9" ht="18.600000000000001" customHeight="1">
      <c r="A23" s="35"/>
      <c r="B23" s="35"/>
      <c r="C23" s="35"/>
      <c r="D23" s="38"/>
      <c r="E23" s="38"/>
      <c r="F23" s="38"/>
      <c r="G23" s="38"/>
      <c r="H23" s="38"/>
      <c r="I23" s="38"/>
    </row>
    <row r="24" spans="1:9" ht="18.600000000000001" customHeight="1">
      <c r="A24" s="35"/>
      <c r="B24" s="181" t="s">
        <v>475</v>
      </c>
      <c r="C24" s="154">
        <v>2025</v>
      </c>
      <c r="D24" s="154">
        <v>2024</v>
      </c>
      <c r="E24" s="154">
        <v>2023</v>
      </c>
      <c r="F24" s="154">
        <v>2022</v>
      </c>
      <c r="G24" s="154">
        <v>2021</v>
      </c>
      <c r="H24" s="154">
        <v>2020</v>
      </c>
      <c r="I24" s="154">
        <v>2019</v>
      </c>
    </row>
    <row r="25" spans="1:9" ht="18.600000000000001" customHeight="1">
      <c r="A25" s="35"/>
      <c r="B25" s="125" t="s">
        <v>103</v>
      </c>
      <c r="C25" s="165">
        <v>399.97649999999999</v>
      </c>
      <c r="D25" s="165">
        <v>679.82899999999995</v>
      </c>
      <c r="E25" s="165">
        <v>665.47142184999996</v>
      </c>
      <c r="F25" s="165">
        <v>818.88511500000004</v>
      </c>
      <c r="G25" s="165">
        <v>240</v>
      </c>
      <c r="H25" s="165">
        <v>633</v>
      </c>
      <c r="I25" s="165">
        <v>822</v>
      </c>
    </row>
    <row r="26" spans="1:9" ht="18.600000000000001" customHeight="1">
      <c r="A26" s="35"/>
      <c r="B26" s="290" t="s">
        <v>437</v>
      </c>
      <c r="C26" s="290"/>
      <c r="D26" s="290"/>
      <c r="E26" s="290"/>
      <c r="F26" s="290"/>
      <c r="G26" s="290"/>
      <c r="H26" s="290"/>
      <c r="I26" s="290"/>
    </row>
    <row r="27" spans="1:9" ht="18.600000000000001" customHeight="1">
      <c r="A27" s="35"/>
      <c r="B27" s="41"/>
      <c r="C27" s="41"/>
      <c r="D27" s="40"/>
      <c r="E27" s="40"/>
      <c r="F27" s="40"/>
      <c r="G27" s="40"/>
      <c r="H27" s="40"/>
      <c r="I27" s="78"/>
    </row>
    <row r="28" spans="1:9" ht="18.600000000000001" customHeight="1">
      <c r="A28" s="35"/>
      <c r="B28" s="181" t="s">
        <v>223</v>
      </c>
      <c r="C28" s="154">
        <v>2025</v>
      </c>
      <c r="D28" s="154">
        <v>2024</v>
      </c>
      <c r="E28" s="154">
        <v>2023</v>
      </c>
      <c r="F28" s="154">
        <v>2022</v>
      </c>
      <c r="G28" s="154">
        <v>2021</v>
      </c>
      <c r="H28" s="154">
        <v>2020</v>
      </c>
      <c r="I28" s="154">
        <v>2019</v>
      </c>
    </row>
    <row r="29" spans="1:9" ht="18.600000000000001" customHeight="1">
      <c r="A29" s="35"/>
      <c r="B29" s="125" t="s">
        <v>103</v>
      </c>
      <c r="C29" s="165">
        <v>36</v>
      </c>
      <c r="D29" s="165">
        <v>42</v>
      </c>
      <c r="E29" s="165">
        <v>38.700000000000003</v>
      </c>
      <c r="F29" s="165">
        <v>52</v>
      </c>
      <c r="G29" s="165">
        <v>82</v>
      </c>
      <c r="H29" s="165">
        <v>75</v>
      </c>
      <c r="I29" s="165">
        <v>59</v>
      </c>
    </row>
    <row r="30" spans="1:9" ht="18.600000000000001" customHeight="1">
      <c r="A30" s="35"/>
      <c r="B30" s="35"/>
      <c r="C30" s="35"/>
      <c r="D30" s="38"/>
      <c r="E30" s="38"/>
      <c r="F30" s="38"/>
      <c r="G30" s="38"/>
      <c r="H30" s="38"/>
      <c r="I30" s="38"/>
    </row>
    <row r="31" spans="1:9" ht="18.600000000000001" customHeight="1">
      <c r="A31" s="35"/>
      <c r="B31" s="181" t="s">
        <v>224</v>
      </c>
      <c r="C31" s="154">
        <v>2025</v>
      </c>
      <c r="D31" s="154">
        <v>2024</v>
      </c>
      <c r="E31" s="154">
        <v>2023</v>
      </c>
      <c r="F31" s="154">
        <v>2022</v>
      </c>
      <c r="G31" s="154">
        <v>2021</v>
      </c>
      <c r="H31" s="154">
        <v>2020</v>
      </c>
      <c r="I31" s="154">
        <v>2019</v>
      </c>
    </row>
    <row r="32" spans="1:9" ht="18.600000000000001" customHeight="1">
      <c r="A32" s="35"/>
      <c r="B32" s="125" t="s">
        <v>103</v>
      </c>
      <c r="C32" s="165">
        <v>232.56999999999996</v>
      </c>
      <c r="D32" s="165">
        <v>324.86399999999998</v>
      </c>
      <c r="E32" s="165">
        <v>435.64476000000002</v>
      </c>
      <c r="F32" s="165">
        <v>454.91246999999998</v>
      </c>
      <c r="G32" s="165">
        <v>202</v>
      </c>
      <c r="H32" s="165">
        <v>382</v>
      </c>
      <c r="I32" s="165">
        <v>529</v>
      </c>
    </row>
    <row r="33" spans="1:10" ht="18.600000000000001" customHeight="1">
      <c r="A33" s="35"/>
      <c r="B33" s="35"/>
      <c r="C33" s="35"/>
      <c r="D33" s="38"/>
      <c r="E33" s="38"/>
      <c r="F33" s="38"/>
      <c r="G33" s="38"/>
      <c r="H33" s="38"/>
      <c r="I33" s="38"/>
    </row>
    <row r="34" spans="1:10" ht="18.600000000000001" customHeight="1">
      <c r="A34" s="35"/>
      <c r="B34" s="181" t="s">
        <v>225</v>
      </c>
      <c r="C34" s="154">
        <v>2025</v>
      </c>
      <c r="D34" s="154">
        <v>2024</v>
      </c>
      <c r="E34" s="154">
        <v>2023</v>
      </c>
      <c r="F34" s="154">
        <v>2022</v>
      </c>
      <c r="G34" s="154">
        <v>2021</v>
      </c>
      <c r="H34" s="154">
        <v>2020</v>
      </c>
      <c r="I34" s="154">
        <v>2019</v>
      </c>
    </row>
    <row r="35" spans="1:10" ht="18.600000000000001" customHeight="1">
      <c r="A35" s="35"/>
      <c r="B35" s="125" t="s">
        <v>103</v>
      </c>
      <c r="C35" s="165">
        <v>3.7729999999999997</v>
      </c>
      <c r="D35" s="165">
        <v>19.04</v>
      </c>
      <c r="E35" s="165">
        <v>13.225</v>
      </c>
      <c r="F35" s="165">
        <v>18.699000000000002</v>
      </c>
      <c r="G35" s="165">
        <v>6</v>
      </c>
      <c r="H35" s="165">
        <v>27</v>
      </c>
      <c r="I35" s="165">
        <v>27</v>
      </c>
    </row>
    <row r="36" spans="1:10" ht="18.600000000000001" customHeight="1">
      <c r="A36" s="35"/>
      <c r="B36" s="35"/>
      <c r="C36" s="35"/>
      <c r="D36" s="38"/>
      <c r="E36" s="38"/>
      <c r="F36" s="38"/>
      <c r="G36" s="38"/>
      <c r="H36" s="209"/>
      <c r="I36" s="38"/>
    </row>
    <row r="37" spans="1:10" ht="18.600000000000001" customHeight="1">
      <c r="A37" s="35"/>
      <c r="B37" s="181" t="s">
        <v>226</v>
      </c>
      <c r="C37" s="154">
        <v>2025</v>
      </c>
      <c r="D37" s="154">
        <v>2024</v>
      </c>
      <c r="E37" s="154">
        <v>2023</v>
      </c>
      <c r="F37" s="154">
        <v>2022</v>
      </c>
      <c r="G37" s="154">
        <v>2021</v>
      </c>
      <c r="H37" s="154">
        <v>2020</v>
      </c>
      <c r="I37" s="154">
        <v>2019</v>
      </c>
    </row>
    <row r="38" spans="1:10" ht="18.600000000000001" customHeight="1">
      <c r="A38" s="35"/>
      <c r="B38" s="125" t="s">
        <v>103</v>
      </c>
      <c r="C38" s="165">
        <v>163.6335</v>
      </c>
      <c r="D38" s="165">
        <v>335.92500000000001</v>
      </c>
      <c r="E38" s="165">
        <v>154.65219999999999</v>
      </c>
      <c r="F38" s="165">
        <v>181.21340000000001</v>
      </c>
      <c r="G38" s="165">
        <v>31</v>
      </c>
      <c r="H38" s="165">
        <v>224</v>
      </c>
      <c r="I38" s="165">
        <v>266</v>
      </c>
    </row>
    <row r="39" spans="1:10" ht="18.600000000000001" customHeight="1">
      <c r="A39" s="35"/>
      <c r="B39" s="35"/>
      <c r="C39" s="35"/>
      <c r="D39" s="38"/>
      <c r="E39" s="38"/>
      <c r="F39" s="38"/>
      <c r="G39" s="38"/>
      <c r="H39" s="38"/>
      <c r="I39" s="38"/>
    </row>
    <row r="40" spans="1:10" ht="18.600000000000001" customHeight="1">
      <c r="A40" s="35"/>
      <c r="B40" s="181" t="s">
        <v>476</v>
      </c>
      <c r="C40" s="154">
        <v>2025</v>
      </c>
      <c r="D40" s="154">
        <v>2024</v>
      </c>
      <c r="E40" s="154">
        <v>2023</v>
      </c>
      <c r="F40" s="154">
        <v>2022</v>
      </c>
      <c r="G40" s="154">
        <v>2021</v>
      </c>
      <c r="H40" s="154">
        <v>2020</v>
      </c>
      <c r="I40" s="154">
        <v>2019</v>
      </c>
    </row>
    <row r="41" spans="1:10" ht="18.600000000000001" customHeight="1">
      <c r="A41" s="35"/>
      <c r="B41" s="125" t="s">
        <v>103</v>
      </c>
      <c r="C41" s="165">
        <v>75551.887000000002</v>
      </c>
      <c r="D41" s="165">
        <v>88339</v>
      </c>
      <c r="E41" s="165">
        <v>77558.75</v>
      </c>
      <c r="F41" s="165">
        <v>60935.287300000004</v>
      </c>
      <c r="G41" s="165">
        <v>41998.646000000001</v>
      </c>
      <c r="H41" s="165">
        <v>73305</v>
      </c>
      <c r="I41" s="165">
        <v>92780.46</v>
      </c>
    </row>
    <row r="42" spans="1:10" ht="36" customHeight="1">
      <c r="A42" s="35"/>
      <c r="B42" s="288" t="s">
        <v>502</v>
      </c>
      <c r="C42" s="288"/>
      <c r="D42" s="288"/>
      <c r="E42" s="288"/>
      <c r="F42" s="288"/>
      <c r="G42" s="288"/>
      <c r="H42" s="288"/>
      <c r="I42" s="288"/>
    </row>
    <row r="43" spans="1:10" ht="18.600000000000001" customHeight="1">
      <c r="A43" s="35"/>
      <c r="B43" s="290" t="s">
        <v>556</v>
      </c>
      <c r="C43" s="290"/>
      <c r="D43" s="290"/>
      <c r="E43" s="290"/>
      <c r="F43" s="290"/>
      <c r="G43" s="290"/>
      <c r="H43" s="290"/>
      <c r="I43" s="290"/>
      <c r="J43" s="35"/>
    </row>
  </sheetData>
  <sheetProtection algorithmName="SHA-512" hashValue="Pvh/2jrL1zUJ8I7320me+hBm2ym+uOp6hyQUHkeZVp+2XE6nEQ6Yx1Bo9PDcrE0Fn+06uUNidSzKD2NXYkxsJg==" saltValue="SL5mZU3BMuJiXB/PtObr/A==" spinCount="100000" sheet="1" objects="1" scenarios="1"/>
  <mergeCells count="11">
    <mergeCell ref="B43:I43"/>
    <mergeCell ref="B4:I4"/>
    <mergeCell ref="B13:I13"/>
    <mergeCell ref="B42:I42"/>
    <mergeCell ref="B14:I14"/>
    <mergeCell ref="B15:I15"/>
    <mergeCell ref="B26:I26"/>
    <mergeCell ref="B6:I6"/>
    <mergeCell ref="B12:I12"/>
    <mergeCell ref="B8:I8"/>
    <mergeCell ref="B16:I16"/>
  </mergeCells>
  <phoneticPr fontId="15" type="noConversion"/>
  <pageMargins left="0.7" right="0.7" top="0.75" bottom="0.75" header="0.3" footer="0.3"/>
  <pageSetup scale="5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6">
    <tabColor theme="6"/>
    <pageSetUpPr fitToPage="1"/>
  </sheetPr>
  <dimension ref="A1:H20"/>
  <sheetViews>
    <sheetView showGridLines="0" workbookViewId="0">
      <selection activeCell="D20" sqref="D20"/>
    </sheetView>
  </sheetViews>
  <sheetFormatPr defaultColWidth="9.42578125" defaultRowHeight="13.5" customHeight="1"/>
  <cols>
    <col min="1" max="1" width="4.42578125" style="1" customWidth="1"/>
    <col min="2" max="2" width="70.42578125" style="1" customWidth="1"/>
    <col min="3" max="3" width="20.5703125" style="1" customWidth="1"/>
    <col min="4" max="7" width="20.5703125" style="15" customWidth="1"/>
    <col min="8" max="8" width="9.42578125" style="1" customWidth="1"/>
    <col min="9" max="16384" width="9.42578125" style="1"/>
  </cols>
  <sheetData>
    <row r="1" spans="1:8" ht="14.45" customHeight="1"/>
    <row r="2" spans="1:8" ht="14.45" customHeight="1"/>
    <row r="3" spans="1:8" ht="14.45" customHeight="1"/>
    <row r="4" spans="1:8" s="4" customFormat="1" ht="33" customHeight="1">
      <c r="B4" s="274" t="s">
        <v>509</v>
      </c>
      <c r="C4" s="274"/>
      <c r="D4" s="274"/>
      <c r="E4" s="274"/>
      <c r="F4" s="274"/>
      <c r="G4" s="274"/>
      <c r="H4" s="19"/>
    </row>
    <row r="5" spans="1:8" ht="18.600000000000001" customHeight="1">
      <c r="A5" s="35"/>
      <c r="B5" s="35"/>
      <c r="C5" s="35"/>
      <c r="D5" s="38"/>
      <c r="E5" s="38"/>
      <c r="F5" s="38"/>
      <c r="G5" s="38"/>
    </row>
    <row r="6" spans="1:8" ht="18.600000000000001" customHeight="1">
      <c r="A6" s="35"/>
      <c r="B6" s="181" t="s">
        <v>227</v>
      </c>
      <c r="C6" s="154">
        <v>2025</v>
      </c>
      <c r="D6" s="154">
        <v>2024</v>
      </c>
      <c r="E6" s="154">
        <v>2023</v>
      </c>
      <c r="F6" s="154">
        <v>2022</v>
      </c>
      <c r="G6" s="154">
        <v>2021</v>
      </c>
    </row>
    <row r="7" spans="1:8" ht="18.600000000000001" customHeight="1">
      <c r="A7" s="35"/>
      <c r="B7" s="125" t="s">
        <v>103</v>
      </c>
      <c r="C7" s="135">
        <f>SUM(C8:C12)</f>
        <v>128</v>
      </c>
      <c r="D7" s="135">
        <f>SUM(D8:D12)</f>
        <v>129</v>
      </c>
      <c r="E7" s="133">
        <v>144</v>
      </c>
      <c r="F7" s="133">
        <v>175</v>
      </c>
      <c r="G7" s="134">
        <v>170</v>
      </c>
    </row>
    <row r="8" spans="1:8" ht="18.600000000000001" customHeight="1">
      <c r="A8" s="35"/>
      <c r="B8" s="125" t="s">
        <v>104</v>
      </c>
      <c r="C8" s="135">
        <v>51</v>
      </c>
      <c r="D8" s="135">
        <v>51</v>
      </c>
      <c r="E8" s="135">
        <v>60</v>
      </c>
      <c r="F8" s="135">
        <v>68</v>
      </c>
      <c r="G8" s="134">
        <v>74</v>
      </c>
    </row>
    <row r="9" spans="1:8" ht="18.600000000000001" customHeight="1">
      <c r="A9" s="35"/>
      <c r="B9" s="125" t="s">
        <v>105</v>
      </c>
      <c r="C9" s="135">
        <v>20</v>
      </c>
      <c r="D9" s="135">
        <v>19</v>
      </c>
      <c r="E9" s="135">
        <v>19</v>
      </c>
      <c r="F9" s="135">
        <v>19</v>
      </c>
      <c r="G9" s="134">
        <v>19</v>
      </c>
    </row>
    <row r="10" spans="1:8" ht="18.600000000000001" customHeight="1">
      <c r="A10" s="35"/>
      <c r="B10" s="125" t="s">
        <v>106</v>
      </c>
      <c r="C10" s="135">
        <v>23</v>
      </c>
      <c r="D10" s="135">
        <v>24</v>
      </c>
      <c r="E10" s="135">
        <v>24</v>
      </c>
      <c r="F10" s="135">
        <v>24</v>
      </c>
      <c r="G10" s="134">
        <v>27</v>
      </c>
    </row>
    <row r="11" spans="1:8" ht="18.600000000000001" customHeight="1">
      <c r="A11" s="35"/>
      <c r="B11" s="125" t="s">
        <v>107</v>
      </c>
      <c r="C11" s="135">
        <v>10</v>
      </c>
      <c r="D11" s="135">
        <v>11</v>
      </c>
      <c r="E11" s="135">
        <v>13</v>
      </c>
      <c r="F11" s="135">
        <v>16</v>
      </c>
      <c r="G11" s="134">
        <v>18</v>
      </c>
    </row>
    <row r="12" spans="1:8" ht="18.600000000000001" customHeight="1">
      <c r="A12" s="35"/>
      <c r="B12" s="125" t="s">
        <v>108</v>
      </c>
      <c r="C12" s="135">
        <v>24</v>
      </c>
      <c r="D12" s="135">
        <v>24</v>
      </c>
      <c r="E12" s="135">
        <v>28</v>
      </c>
      <c r="F12" s="135">
        <v>28</v>
      </c>
      <c r="G12" s="134">
        <v>32</v>
      </c>
    </row>
    <row r="13" spans="1:8" ht="18.600000000000001" customHeight="1">
      <c r="A13" s="35"/>
      <c r="B13" s="136" t="s">
        <v>228</v>
      </c>
      <c r="C13" s="324" t="s">
        <v>229</v>
      </c>
      <c r="D13" s="324"/>
      <c r="E13" s="324"/>
      <c r="F13" s="324"/>
      <c r="G13" s="324"/>
    </row>
    <row r="14" spans="1:8" ht="18.600000000000001" customHeight="1">
      <c r="A14" s="35"/>
      <c r="B14" s="125" t="s">
        <v>109</v>
      </c>
      <c r="C14" s="324" t="s">
        <v>229</v>
      </c>
      <c r="D14" s="324"/>
      <c r="E14" s="324"/>
      <c r="F14" s="324"/>
      <c r="G14" s="324"/>
    </row>
    <row r="15" spans="1:8" ht="18.600000000000001" customHeight="1">
      <c r="A15" s="35"/>
      <c r="B15" s="35"/>
      <c r="C15" s="210"/>
      <c r="D15" s="211"/>
      <c r="E15" s="211"/>
      <c r="F15" s="38"/>
      <c r="G15" s="38"/>
    </row>
    <row r="16" spans="1:8" ht="18.600000000000001" customHeight="1">
      <c r="A16" s="35"/>
      <c r="B16" s="181" t="s">
        <v>230</v>
      </c>
      <c r="C16" s="154">
        <v>2025</v>
      </c>
      <c r="D16" s="154">
        <v>2024</v>
      </c>
      <c r="E16" s="154">
        <v>2023</v>
      </c>
      <c r="F16" s="154">
        <v>2022</v>
      </c>
      <c r="G16" s="154">
        <v>2021</v>
      </c>
    </row>
    <row r="17" spans="1:7" ht="18.600000000000001" customHeight="1">
      <c r="A17" s="35"/>
      <c r="B17" s="125" t="s">
        <v>103</v>
      </c>
      <c r="C17" s="155">
        <v>44.8</v>
      </c>
      <c r="D17" s="155">
        <v>57.9</v>
      </c>
      <c r="E17" s="155">
        <v>53</v>
      </c>
      <c r="F17" s="155">
        <v>54</v>
      </c>
      <c r="G17" s="155">
        <v>64.5</v>
      </c>
    </row>
    <row r="18" spans="1:7" ht="18.600000000000001" customHeight="1">
      <c r="A18" s="35"/>
      <c r="B18" s="35"/>
      <c r="C18" s="35"/>
      <c r="D18" s="38"/>
      <c r="E18" s="38"/>
      <c r="F18" s="38"/>
      <c r="G18" s="38"/>
    </row>
    <row r="19" spans="1:7" ht="18.600000000000001" customHeight="1">
      <c r="A19" s="35"/>
      <c r="B19" s="181" t="s">
        <v>231</v>
      </c>
      <c r="C19" s="154">
        <v>2025</v>
      </c>
      <c r="D19" s="154">
        <v>2024</v>
      </c>
      <c r="E19" s="154">
        <v>2023</v>
      </c>
      <c r="F19" s="154">
        <v>2022</v>
      </c>
      <c r="G19" s="154">
        <v>2021</v>
      </c>
    </row>
    <row r="20" spans="1:7" ht="18.600000000000001" customHeight="1">
      <c r="A20" s="35"/>
      <c r="B20" s="125" t="s">
        <v>103</v>
      </c>
      <c r="C20" s="155">
        <v>97.1</v>
      </c>
      <c r="D20" s="155">
        <v>95.9</v>
      </c>
      <c r="E20" s="155">
        <v>96.5</v>
      </c>
      <c r="F20" s="155">
        <v>90</v>
      </c>
      <c r="G20" s="155">
        <v>85.4</v>
      </c>
    </row>
  </sheetData>
  <sheetProtection algorithmName="SHA-512" hashValue="Y/6X/81FBPBLfECLtBCYx6zI5fIQNErPePTdgFiozBOIKQTsXj8vTKyyQW/WnELRRbk3cPtn7xQ/8xMe355bKg==" saltValue="7yxcBUqorvIyznNksYnaMQ==" spinCount="100000" sheet="1" objects="1" scenarios="1"/>
  <mergeCells count="3">
    <mergeCell ref="B4:G4"/>
    <mergeCell ref="C14:G14"/>
    <mergeCell ref="C13:G13"/>
  </mergeCells>
  <pageMargins left="0.7" right="0.7" top="0.75" bottom="0.75" header="0.3" footer="0.3"/>
  <pageSetup scale="54" orientation="landscape" r:id="rId1"/>
  <colBreaks count="1" manualBreakCount="1">
    <brk id="10" max="84"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9">
    <tabColor theme="6"/>
    <pageSetUpPr fitToPage="1"/>
  </sheetPr>
  <dimension ref="A1:J11"/>
  <sheetViews>
    <sheetView showGridLines="0" workbookViewId="0"/>
  </sheetViews>
  <sheetFormatPr defaultColWidth="9.42578125" defaultRowHeight="14.25"/>
  <cols>
    <col min="1" max="1" width="4.42578125" style="1" customWidth="1"/>
    <col min="2" max="2" width="70.5703125" style="1" customWidth="1"/>
    <col min="3" max="4" width="20.5703125" style="1" customWidth="1"/>
    <col min="5" max="7" width="20.5703125" style="15" customWidth="1"/>
    <col min="8" max="10" width="9.42578125" style="1" customWidth="1"/>
    <col min="11" max="16384" width="9.42578125" style="1"/>
  </cols>
  <sheetData>
    <row r="1" spans="1:10" ht="14.45" customHeight="1"/>
    <row r="2" spans="1:10" ht="14.45" customHeight="1"/>
    <row r="3" spans="1:10" ht="14.45" customHeight="1"/>
    <row r="4" spans="1:10" s="4" customFormat="1" ht="33.75">
      <c r="B4" s="274" t="s">
        <v>232</v>
      </c>
      <c r="C4" s="274"/>
      <c r="D4" s="274"/>
      <c r="E4" s="274"/>
      <c r="F4" s="274"/>
      <c r="G4" s="274"/>
      <c r="H4" s="19"/>
      <c r="I4" s="19"/>
      <c r="J4" s="19"/>
    </row>
    <row r="5" spans="1:10" ht="18.600000000000001" customHeight="1">
      <c r="A5" s="35"/>
      <c r="B5" s="35"/>
      <c r="C5" s="35"/>
      <c r="D5" s="35"/>
      <c r="E5" s="38"/>
      <c r="F5" s="38"/>
      <c r="G5" s="38"/>
    </row>
    <row r="6" spans="1:10" ht="75" customHeight="1">
      <c r="A6" s="35"/>
      <c r="B6" s="272" t="s">
        <v>503</v>
      </c>
      <c r="C6" s="272"/>
      <c r="D6" s="272"/>
      <c r="E6" s="272"/>
      <c r="F6" s="272"/>
      <c r="G6" s="272"/>
    </row>
    <row r="7" spans="1:10" ht="18.600000000000001" customHeight="1">
      <c r="A7" s="35"/>
      <c r="B7" s="35"/>
      <c r="C7" s="35"/>
      <c r="D7" s="35"/>
      <c r="E7" s="38"/>
      <c r="F7" s="38"/>
      <c r="G7" s="38"/>
    </row>
    <row r="8" spans="1:10" ht="18.75" customHeight="1">
      <c r="A8" s="35"/>
      <c r="B8" s="181" t="s">
        <v>550</v>
      </c>
      <c r="C8" s="154">
        <v>2025</v>
      </c>
      <c r="D8" s="154">
        <v>2024</v>
      </c>
      <c r="E8" s="154">
        <v>2023</v>
      </c>
      <c r="F8" s="154">
        <v>2022</v>
      </c>
      <c r="G8" s="154">
        <v>2021</v>
      </c>
      <c r="H8" s="5"/>
      <c r="I8" s="5"/>
    </row>
    <row r="9" spans="1:10" ht="18.75" customHeight="1">
      <c r="A9" s="35"/>
      <c r="B9" s="125" t="s">
        <v>103</v>
      </c>
      <c r="C9" s="165">
        <v>4987</v>
      </c>
      <c r="D9" s="165">
        <v>4874</v>
      </c>
      <c r="E9" s="165">
        <v>4459</v>
      </c>
      <c r="F9" s="165">
        <v>3346</v>
      </c>
      <c r="G9" s="165">
        <v>1464</v>
      </c>
      <c r="H9" s="116"/>
      <c r="I9" s="116"/>
    </row>
    <row r="10" spans="1:10" ht="36" customHeight="1">
      <c r="A10" s="35"/>
      <c r="B10" s="288" t="s">
        <v>438</v>
      </c>
      <c r="C10" s="288"/>
      <c r="D10" s="288"/>
      <c r="E10" s="288"/>
      <c r="F10" s="288"/>
      <c r="G10" s="288"/>
      <c r="H10" s="116"/>
      <c r="I10" s="116"/>
    </row>
    <row r="11" spans="1:10" ht="18.75" customHeight="1">
      <c r="A11" s="35"/>
      <c r="B11" s="288" t="s">
        <v>460</v>
      </c>
      <c r="C11" s="288"/>
      <c r="D11" s="288"/>
      <c r="E11" s="288"/>
      <c r="F11" s="288"/>
      <c r="G11" s="288"/>
    </row>
  </sheetData>
  <sheetProtection algorithmName="SHA-512" hashValue="ayPRLBmATaQ3QZPpd9DOoj1wylBmt0B11Bql6USYiQ+1crL3cQreBezY7ekPxO0yJaNIh2F3UEyOOpy9y5KCXQ==" saltValue="kT/deqRjqfpUAj5LfLbfbg==" spinCount="100000" sheet="1" objects="1" scenarios="1"/>
  <mergeCells count="4">
    <mergeCell ref="B6:G6"/>
    <mergeCell ref="B10:G10"/>
    <mergeCell ref="B4:G4"/>
    <mergeCell ref="B11:G11"/>
  </mergeCells>
  <pageMargins left="0.7" right="0.7" top="0.75" bottom="0.75" header="0.3" footer="0.3"/>
  <pageSetup scale="5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0">
    <tabColor theme="6"/>
    <pageSetUpPr fitToPage="1"/>
  </sheetPr>
  <dimension ref="A1:X85"/>
  <sheetViews>
    <sheetView showGridLines="0" workbookViewId="0"/>
  </sheetViews>
  <sheetFormatPr defaultColWidth="9.42578125" defaultRowHeight="13.5" customHeight="1"/>
  <cols>
    <col min="1" max="1" width="4.42578125" style="1" customWidth="1"/>
    <col min="2" max="2" width="70.5703125" style="1" customWidth="1"/>
    <col min="3" max="6" width="20.5703125" style="1" customWidth="1"/>
    <col min="7" max="14" width="20.5703125" style="15" customWidth="1"/>
    <col min="15" max="15" width="20.5703125" style="1" customWidth="1"/>
    <col min="16" max="24" width="12.85546875" style="1" customWidth="1"/>
    <col min="25" max="16384" width="9.42578125" style="1"/>
  </cols>
  <sheetData>
    <row r="1" spans="1:16" ht="14.45" customHeight="1"/>
    <row r="2" spans="1:16" ht="14.45" customHeight="1"/>
    <row r="3" spans="1:16" ht="14.45" customHeight="1"/>
    <row r="4" spans="1:16" s="4" customFormat="1" ht="33" customHeight="1">
      <c r="B4" s="109" t="s">
        <v>233</v>
      </c>
      <c r="C4" s="109"/>
      <c r="D4" s="109"/>
      <c r="E4" s="109"/>
      <c r="F4" s="109"/>
      <c r="G4" s="109"/>
      <c r="H4"/>
      <c r="I4"/>
      <c r="J4"/>
      <c r="K4"/>
      <c r="L4"/>
      <c r="M4"/>
      <c r="N4"/>
      <c r="O4"/>
    </row>
    <row r="5" spans="1:16" ht="18.600000000000001" customHeight="1">
      <c r="A5" s="35"/>
      <c r="B5" s="35"/>
      <c r="C5" s="35"/>
      <c r="D5" s="35"/>
      <c r="E5" s="35"/>
      <c r="F5" s="35"/>
      <c r="G5" s="38"/>
      <c r="H5" s="38"/>
      <c r="I5" s="38"/>
      <c r="J5" s="38"/>
      <c r="K5" s="38"/>
      <c r="L5" s="38"/>
      <c r="M5" s="38"/>
      <c r="N5" s="38"/>
      <c r="O5" s="35"/>
      <c r="P5" s="35"/>
    </row>
    <row r="6" spans="1:16" ht="18.600000000000001" customHeight="1">
      <c r="A6" s="35"/>
      <c r="B6" s="181" t="s">
        <v>552</v>
      </c>
      <c r="C6" s="154">
        <v>2025</v>
      </c>
      <c r="D6" s="154">
        <v>2024</v>
      </c>
      <c r="E6" s="154">
        <v>2023</v>
      </c>
      <c r="F6" s="154">
        <v>2022</v>
      </c>
      <c r="G6" s="154">
        <v>2021</v>
      </c>
      <c r="L6"/>
      <c r="M6"/>
      <c r="N6"/>
      <c r="O6" s="35"/>
      <c r="P6" s="35"/>
    </row>
    <row r="7" spans="1:16" ht="18.600000000000001" customHeight="1">
      <c r="A7" s="35"/>
      <c r="B7" s="125" t="s">
        <v>234</v>
      </c>
      <c r="C7" s="165">
        <v>20113</v>
      </c>
      <c r="D7" s="165">
        <v>19916</v>
      </c>
      <c r="E7" s="212">
        <v>20021</v>
      </c>
      <c r="F7" s="212">
        <v>21022</v>
      </c>
      <c r="G7" s="165">
        <v>21754</v>
      </c>
      <c r="L7"/>
      <c r="M7"/>
      <c r="N7"/>
      <c r="O7" s="35"/>
      <c r="P7" s="35"/>
    </row>
    <row r="8" spans="1:16" ht="18.600000000000001" customHeight="1">
      <c r="A8" s="35"/>
      <c r="B8" s="288" t="s">
        <v>439</v>
      </c>
      <c r="C8" s="288"/>
      <c r="D8" s="288"/>
      <c r="E8" s="288"/>
      <c r="F8" s="288"/>
      <c r="G8" s="288"/>
      <c r="H8" s="108"/>
      <c r="I8" s="108"/>
      <c r="J8" s="108"/>
      <c r="K8" s="108"/>
      <c r="L8"/>
      <c r="M8" s="108"/>
      <c r="N8" s="108"/>
      <c r="O8" s="35"/>
      <c r="P8" s="35"/>
    </row>
    <row r="9" spans="1:16" ht="18.600000000000001" customHeight="1">
      <c r="A9" s="35"/>
      <c r="B9" s="288" t="s">
        <v>462</v>
      </c>
      <c r="C9" s="288"/>
      <c r="D9" s="288"/>
      <c r="E9" s="288"/>
      <c r="F9" s="288"/>
      <c r="G9" s="288"/>
      <c r="H9" s="108"/>
      <c r="I9" s="108"/>
      <c r="J9" s="108"/>
      <c r="K9" s="108"/>
      <c r="L9"/>
      <c r="M9" s="108"/>
      <c r="N9" s="108"/>
      <c r="O9" s="35"/>
      <c r="P9" s="35"/>
    </row>
    <row r="10" spans="1:16" ht="18.600000000000001" customHeight="1">
      <c r="A10" s="35"/>
      <c r="B10" s="288" t="s">
        <v>553</v>
      </c>
      <c r="C10" s="288"/>
      <c r="D10" s="288"/>
      <c r="E10" s="288"/>
      <c r="F10" s="288"/>
      <c r="G10" s="288"/>
      <c r="H10" s="108"/>
      <c r="I10" s="108"/>
      <c r="J10" s="108"/>
      <c r="K10" s="108"/>
      <c r="L10"/>
      <c r="M10" s="108"/>
      <c r="N10" s="108"/>
      <c r="O10" s="35"/>
      <c r="P10" s="35"/>
    </row>
    <row r="11" spans="1:16" ht="18.600000000000001" customHeight="1">
      <c r="A11" s="35"/>
      <c r="B11" s="41"/>
      <c r="C11" s="41"/>
      <c r="D11" s="41"/>
      <c r="E11" s="41"/>
      <c r="F11" s="41"/>
      <c r="G11" s="42"/>
      <c r="H11" s="42"/>
      <c r="I11" s="42"/>
      <c r="J11" s="42"/>
      <c r="K11" s="42"/>
      <c r="L11"/>
      <c r="M11" s="61"/>
      <c r="N11" s="61"/>
      <c r="O11" s="35"/>
      <c r="P11" s="35"/>
    </row>
    <row r="12" spans="1:16" ht="18.600000000000001" customHeight="1">
      <c r="A12" s="35"/>
      <c r="B12" s="181" t="s">
        <v>235</v>
      </c>
      <c r="C12" s="154">
        <v>2025</v>
      </c>
      <c r="D12" s="154">
        <v>2024</v>
      </c>
      <c r="E12" s="154">
        <v>2023</v>
      </c>
      <c r="F12" s="154">
        <v>2022</v>
      </c>
      <c r="G12" s="154">
        <v>2021</v>
      </c>
      <c r="L12"/>
      <c r="M12"/>
      <c r="N12"/>
      <c r="O12" s="35"/>
      <c r="P12" s="35"/>
    </row>
    <row r="13" spans="1:16" ht="18.600000000000001" customHeight="1">
      <c r="A13" s="35"/>
      <c r="B13" s="125" t="s">
        <v>103</v>
      </c>
      <c r="C13" s="135">
        <v>79</v>
      </c>
      <c r="D13" s="135">
        <v>77</v>
      </c>
      <c r="E13" s="212">
        <v>75</v>
      </c>
      <c r="F13" s="135">
        <v>76</v>
      </c>
      <c r="G13" s="135">
        <v>74</v>
      </c>
      <c r="L13"/>
      <c r="M13"/>
      <c r="N13"/>
      <c r="O13" s="35"/>
      <c r="P13" s="35"/>
    </row>
    <row r="14" spans="1:16" ht="38.1" customHeight="1">
      <c r="A14" s="35"/>
      <c r="B14" s="288" t="s">
        <v>504</v>
      </c>
      <c r="C14" s="288"/>
      <c r="D14" s="288"/>
      <c r="E14" s="288"/>
      <c r="F14" s="288"/>
      <c r="G14" s="288"/>
      <c r="H14" s="108"/>
      <c r="I14" s="108"/>
      <c r="J14" s="108"/>
      <c r="K14" s="108"/>
      <c r="L14"/>
      <c r="M14" s="82"/>
      <c r="N14" s="82"/>
      <c r="O14" s="35"/>
      <c r="P14" s="35"/>
    </row>
    <row r="15" spans="1:16" ht="18.600000000000001" customHeight="1">
      <c r="A15" s="35"/>
      <c r="B15" s="288" t="s">
        <v>440</v>
      </c>
      <c r="C15" s="288"/>
      <c r="D15" s="288"/>
      <c r="E15" s="288"/>
      <c r="F15" s="288"/>
      <c r="G15" s="288"/>
      <c r="H15" s="108"/>
      <c r="I15" s="108"/>
      <c r="J15" s="108"/>
      <c r="K15" s="108"/>
      <c r="L15"/>
      <c r="M15" s="108"/>
      <c r="N15" s="108"/>
      <c r="O15" s="35"/>
      <c r="P15" s="35"/>
    </row>
    <row r="16" spans="1:16" ht="18.600000000000001" customHeight="1">
      <c r="A16" s="35"/>
      <c r="B16" s="35"/>
      <c r="C16" s="35"/>
      <c r="D16" s="35"/>
      <c r="E16" s="35"/>
      <c r="F16" s="35"/>
      <c r="G16" s="38"/>
      <c r="H16" s="38"/>
      <c r="I16" s="38"/>
      <c r="J16" s="38"/>
      <c r="K16" s="38"/>
      <c r="L16"/>
      <c r="M16" s="38"/>
      <c r="N16" s="38"/>
      <c r="O16" s="35"/>
      <c r="P16" s="35"/>
    </row>
    <row r="17" spans="1:16" ht="18.600000000000001" customHeight="1">
      <c r="A17" s="35"/>
      <c r="B17" s="181" t="s">
        <v>236</v>
      </c>
      <c r="C17" s="154">
        <v>2025</v>
      </c>
      <c r="D17" s="154">
        <v>2024</v>
      </c>
      <c r="E17" s="154">
        <v>2023</v>
      </c>
      <c r="F17" s="154">
        <v>2022</v>
      </c>
      <c r="G17" s="154">
        <v>2021</v>
      </c>
      <c r="L17"/>
      <c r="M17"/>
      <c r="N17"/>
      <c r="O17" s="35"/>
      <c r="P17" s="35"/>
    </row>
    <row r="18" spans="1:16" ht="18.600000000000001" customHeight="1">
      <c r="A18" s="35"/>
      <c r="B18" s="125" t="s">
        <v>103</v>
      </c>
      <c r="C18" s="135">
        <v>10.46</v>
      </c>
      <c r="D18" s="155">
        <v>14.05</v>
      </c>
      <c r="E18" s="155">
        <v>18.2</v>
      </c>
      <c r="F18" s="155">
        <v>15.3</v>
      </c>
      <c r="G18" s="213">
        <v>14.8</v>
      </c>
      <c r="L18"/>
      <c r="M18"/>
      <c r="N18"/>
      <c r="O18" s="35"/>
      <c r="P18" s="35"/>
    </row>
    <row r="19" spans="1:16" ht="18.600000000000001" customHeight="1">
      <c r="A19" s="35"/>
      <c r="B19" s="125" t="s">
        <v>237</v>
      </c>
      <c r="C19" s="135">
        <v>10.51</v>
      </c>
      <c r="D19" s="155">
        <v>13.51</v>
      </c>
      <c r="E19" s="155">
        <v>15.2</v>
      </c>
      <c r="F19" s="155">
        <v>14.4</v>
      </c>
      <c r="G19" s="213">
        <v>13.22</v>
      </c>
      <c r="L19"/>
      <c r="M19"/>
      <c r="N19"/>
      <c r="O19" s="35"/>
      <c r="P19" s="35"/>
    </row>
    <row r="20" spans="1:16" ht="18.600000000000001" customHeight="1">
      <c r="A20" s="35"/>
      <c r="B20" s="125" t="s">
        <v>238</v>
      </c>
      <c r="C20" s="155">
        <v>10.4</v>
      </c>
      <c r="D20" s="155">
        <v>15.58</v>
      </c>
      <c r="E20" s="155">
        <v>21.2</v>
      </c>
      <c r="F20" s="155">
        <v>16.3</v>
      </c>
      <c r="G20" s="213">
        <v>16.399999999999999</v>
      </c>
      <c r="L20"/>
      <c r="M20"/>
      <c r="N20"/>
      <c r="O20" s="35"/>
      <c r="P20" s="35"/>
    </row>
    <row r="21" spans="1:16" ht="18.600000000000001" customHeight="1">
      <c r="A21" s="35"/>
      <c r="B21" s="125" t="s">
        <v>239</v>
      </c>
      <c r="C21" s="135">
        <v>23.08</v>
      </c>
      <c r="D21" s="155">
        <v>76.599999999999994</v>
      </c>
      <c r="E21" s="155">
        <v>19.399999999999999</v>
      </c>
      <c r="F21" s="155">
        <v>0</v>
      </c>
      <c r="G21" s="214" t="s">
        <v>89</v>
      </c>
      <c r="L21"/>
      <c r="M21"/>
      <c r="N21"/>
      <c r="O21" s="35"/>
      <c r="P21" s="35"/>
    </row>
    <row r="22" spans="1:16" ht="38.1" customHeight="1">
      <c r="A22" s="35"/>
      <c r="B22" s="288" t="s">
        <v>441</v>
      </c>
      <c r="C22" s="288"/>
      <c r="D22" s="288"/>
      <c r="E22" s="288"/>
      <c r="F22" s="288"/>
      <c r="G22" s="288"/>
      <c r="H22" s="108"/>
      <c r="I22" s="108"/>
      <c r="J22" s="108"/>
      <c r="K22" s="108"/>
      <c r="L22"/>
      <c r="M22" s="68"/>
      <c r="N22" s="68"/>
      <c r="O22" s="35"/>
      <c r="P22" s="35"/>
    </row>
    <row r="23" spans="1:16" ht="18.75" customHeight="1">
      <c r="A23" s="35"/>
      <c r="B23" s="288" t="s">
        <v>240</v>
      </c>
      <c r="C23" s="288"/>
      <c r="D23" s="288"/>
      <c r="E23" s="288"/>
      <c r="F23" s="288"/>
      <c r="G23" s="288"/>
      <c r="H23"/>
      <c r="I23"/>
      <c r="J23"/>
      <c r="K23"/>
      <c r="L23"/>
      <c r="M23" s="108"/>
      <c r="N23" s="108"/>
      <c r="O23" s="35"/>
      <c r="P23" s="35"/>
    </row>
    <row r="24" spans="1:16" ht="18.600000000000001" customHeight="1">
      <c r="A24" s="35"/>
      <c r="B24" s="288" t="s">
        <v>463</v>
      </c>
      <c r="C24" s="288"/>
      <c r="D24" s="288"/>
      <c r="E24" s="288"/>
      <c r="F24" s="288"/>
      <c r="G24" s="288"/>
      <c r="H24" s="108"/>
      <c r="I24" s="108"/>
      <c r="J24" s="108"/>
      <c r="K24" s="108"/>
      <c r="L24"/>
      <c r="M24" s="108"/>
      <c r="N24" s="108"/>
      <c r="O24" s="35"/>
      <c r="P24" s="35"/>
    </row>
    <row r="25" spans="1:16" s="12" customFormat="1" ht="18.600000000000001" customHeight="1">
      <c r="A25" s="64"/>
      <c r="B25" s="39"/>
      <c r="C25" s="39"/>
      <c r="D25" s="39"/>
      <c r="E25" s="39"/>
      <c r="F25" s="39"/>
      <c r="G25" s="40"/>
      <c r="H25" s="40"/>
      <c r="I25" s="40"/>
      <c r="J25" s="40"/>
      <c r="K25" s="40"/>
      <c r="L25"/>
      <c r="M25" s="38"/>
      <c r="N25" s="38"/>
      <c r="O25" s="64"/>
      <c r="P25" s="64"/>
    </row>
    <row r="26" spans="1:16" ht="18.600000000000001" customHeight="1">
      <c r="A26" s="35"/>
      <c r="B26" s="181" t="s">
        <v>241</v>
      </c>
      <c r="C26" s="154">
        <v>2025</v>
      </c>
      <c r="D26" s="154">
        <v>2024</v>
      </c>
      <c r="E26" s="154">
        <v>2023</v>
      </c>
      <c r="F26" s="154">
        <v>2022</v>
      </c>
      <c r="G26" s="154">
        <v>2021</v>
      </c>
      <c r="L26"/>
      <c r="M26"/>
      <c r="N26"/>
      <c r="O26" s="35"/>
      <c r="P26" s="35"/>
    </row>
    <row r="27" spans="1:16" ht="18.600000000000001" customHeight="1">
      <c r="A27" s="35"/>
      <c r="B27" s="125" t="s">
        <v>103</v>
      </c>
      <c r="C27" s="134">
        <v>10.29</v>
      </c>
      <c r="D27" s="135">
        <v>10</v>
      </c>
      <c r="E27" s="135">
        <v>10</v>
      </c>
      <c r="F27" s="135">
        <v>10</v>
      </c>
      <c r="G27" s="135">
        <v>11</v>
      </c>
      <c r="L27"/>
      <c r="M27"/>
      <c r="N27"/>
      <c r="O27" s="35"/>
      <c r="P27" s="35"/>
    </row>
    <row r="28" spans="1:16" ht="18.600000000000001" customHeight="1">
      <c r="A28" s="35"/>
      <c r="B28" s="125" t="s">
        <v>237</v>
      </c>
      <c r="C28" s="134">
        <v>10.92</v>
      </c>
      <c r="D28" s="135">
        <v>11</v>
      </c>
      <c r="E28" s="135">
        <v>11</v>
      </c>
      <c r="F28" s="135">
        <v>10</v>
      </c>
      <c r="G28" s="135">
        <v>12</v>
      </c>
      <c r="L28"/>
      <c r="M28"/>
      <c r="N28"/>
      <c r="O28" s="35"/>
      <c r="P28" s="35"/>
    </row>
    <row r="29" spans="1:16" ht="18.600000000000001" customHeight="1">
      <c r="A29" s="35"/>
      <c r="B29" s="125" t="s">
        <v>238</v>
      </c>
      <c r="C29" s="134">
        <v>9.65</v>
      </c>
      <c r="D29" s="135">
        <v>10</v>
      </c>
      <c r="E29" s="135">
        <v>10</v>
      </c>
      <c r="F29" s="135">
        <v>9</v>
      </c>
      <c r="G29" s="135">
        <v>10</v>
      </c>
      <c r="L29"/>
      <c r="M29"/>
      <c r="N29"/>
      <c r="O29" s="35"/>
      <c r="P29" s="35"/>
    </row>
    <row r="30" spans="1:16" ht="18.600000000000001" customHeight="1">
      <c r="A30" s="35"/>
      <c r="B30" s="125" t="s">
        <v>239</v>
      </c>
      <c r="C30" s="134">
        <v>1.2</v>
      </c>
      <c r="D30" s="135">
        <v>1</v>
      </c>
      <c r="E30" s="135">
        <v>0</v>
      </c>
      <c r="F30" s="135">
        <v>0</v>
      </c>
      <c r="G30" s="164" t="s">
        <v>89</v>
      </c>
      <c r="L30"/>
      <c r="M30"/>
      <c r="N30"/>
      <c r="O30" s="35"/>
      <c r="P30" s="35"/>
    </row>
    <row r="31" spans="1:16" ht="18.600000000000001" customHeight="1">
      <c r="A31" s="35"/>
      <c r="B31" s="288" t="s">
        <v>442</v>
      </c>
      <c r="C31" s="288"/>
      <c r="D31" s="288"/>
      <c r="E31" s="288"/>
      <c r="F31" s="288"/>
      <c r="G31" s="288"/>
      <c r="H31" s="108"/>
      <c r="I31" s="108"/>
      <c r="J31" s="108"/>
      <c r="K31" s="108"/>
      <c r="L31"/>
      <c r="M31" s="108"/>
      <c r="N31" s="108"/>
      <c r="O31" s="35"/>
      <c r="P31" s="35"/>
    </row>
    <row r="32" spans="1:16" ht="18.600000000000001" customHeight="1">
      <c r="A32" s="35"/>
      <c r="B32" s="35"/>
      <c r="C32" s="35"/>
      <c r="D32" s="35"/>
      <c r="E32" s="35"/>
      <c r="F32" s="35"/>
      <c r="G32" s="38"/>
      <c r="H32" s="38"/>
      <c r="I32" s="38"/>
      <c r="J32" s="38"/>
      <c r="K32" s="38"/>
      <c r="L32"/>
      <c r="M32" s="38"/>
      <c r="N32" s="38"/>
      <c r="O32" s="35"/>
      <c r="P32" s="35"/>
    </row>
    <row r="33" spans="1:24" ht="18.600000000000001" customHeight="1">
      <c r="A33" s="35"/>
      <c r="B33" s="181" t="s">
        <v>242</v>
      </c>
      <c r="C33" s="154">
        <v>2025</v>
      </c>
      <c r="D33" s="154">
        <v>2024</v>
      </c>
      <c r="E33" s="154">
        <v>2023</v>
      </c>
      <c r="F33" s="154">
        <v>2022</v>
      </c>
      <c r="G33" s="154">
        <v>2021</v>
      </c>
      <c r="L33"/>
      <c r="M33"/>
      <c r="N33"/>
      <c r="O33" s="35"/>
      <c r="P33" s="35"/>
    </row>
    <row r="34" spans="1:24" ht="18.600000000000001" customHeight="1">
      <c r="A34" s="35"/>
      <c r="B34" s="125" t="s">
        <v>103</v>
      </c>
      <c r="C34" s="135">
        <v>41</v>
      </c>
      <c r="D34" s="135">
        <v>41</v>
      </c>
      <c r="E34" s="135">
        <v>41</v>
      </c>
      <c r="F34" s="135">
        <v>40</v>
      </c>
      <c r="G34" s="135">
        <v>40</v>
      </c>
      <c r="L34"/>
      <c r="M34"/>
      <c r="N34"/>
      <c r="O34" s="35"/>
      <c r="P34" s="35"/>
    </row>
    <row r="35" spans="1:24" ht="18.600000000000001" customHeight="1">
      <c r="A35" s="35"/>
      <c r="B35" s="125" t="s">
        <v>237</v>
      </c>
      <c r="C35" s="134">
        <v>41.23</v>
      </c>
      <c r="D35" s="135">
        <v>41</v>
      </c>
      <c r="E35" s="135">
        <v>41</v>
      </c>
      <c r="F35" s="135">
        <v>40</v>
      </c>
      <c r="G35" s="135">
        <v>40</v>
      </c>
      <c r="L35"/>
      <c r="M35"/>
      <c r="N35"/>
      <c r="O35" s="35"/>
      <c r="P35" s="35"/>
    </row>
    <row r="36" spans="1:24" ht="18.600000000000001" customHeight="1">
      <c r="A36" s="35"/>
      <c r="B36" s="125" t="s">
        <v>238</v>
      </c>
      <c r="C36" s="135">
        <v>41</v>
      </c>
      <c r="D36" s="135">
        <v>41</v>
      </c>
      <c r="E36" s="135">
        <v>41</v>
      </c>
      <c r="F36" s="135">
        <v>40</v>
      </c>
      <c r="G36" s="135">
        <v>40</v>
      </c>
      <c r="L36"/>
      <c r="M36"/>
      <c r="N36"/>
      <c r="O36" s="35"/>
      <c r="P36" s="35"/>
    </row>
    <row r="37" spans="1:24" ht="18.600000000000001" customHeight="1">
      <c r="A37" s="35"/>
      <c r="B37" s="125" t="s">
        <v>239</v>
      </c>
      <c r="C37" s="135">
        <v>26</v>
      </c>
      <c r="D37" s="135">
        <v>28</v>
      </c>
      <c r="E37" s="135">
        <v>27</v>
      </c>
      <c r="F37" s="135">
        <v>30</v>
      </c>
      <c r="G37" s="164" t="s">
        <v>89</v>
      </c>
      <c r="L37"/>
      <c r="M37"/>
      <c r="N37"/>
      <c r="O37" s="35"/>
      <c r="P37" s="35"/>
    </row>
    <row r="38" spans="1:24" ht="18.600000000000001" customHeight="1">
      <c r="A38" s="35"/>
      <c r="B38" s="288" t="s">
        <v>472</v>
      </c>
      <c r="C38" s="288"/>
      <c r="D38" s="288"/>
      <c r="E38" s="288"/>
      <c r="F38" s="288"/>
      <c r="G38" s="288"/>
      <c r="H38"/>
      <c r="I38" s="108"/>
      <c r="J38" s="108"/>
      <c r="K38" s="108"/>
      <c r="L38" s="117"/>
      <c r="M38" s="108"/>
      <c r="N38" s="108"/>
      <c r="O38" s="35"/>
      <c r="P38" s="35"/>
    </row>
    <row r="39" spans="1:24" ht="18.600000000000001" customHeight="1">
      <c r="A39" s="35"/>
      <c r="B39" s="117"/>
      <c r="C39" s="117"/>
      <c r="D39" s="117"/>
      <c r="E39" s="117"/>
      <c r="F39" s="117"/>
      <c r="G39" s="117"/>
      <c r="H39" s="117"/>
      <c r="I39" s="117"/>
      <c r="J39" s="117"/>
      <c r="K39" s="117"/>
      <c r="L39" s="117"/>
      <c r="M39" s="108"/>
      <c r="N39" s="108"/>
      <c r="O39" s="35"/>
      <c r="P39" s="35"/>
    </row>
    <row r="40" spans="1:24" ht="18.600000000000001" customHeight="1">
      <c r="A40" s="35"/>
      <c r="B40" s="181" t="s">
        <v>243</v>
      </c>
      <c r="C40" s="215">
        <v>2025</v>
      </c>
      <c r="D40" s="215"/>
      <c r="E40" s="215"/>
      <c r="F40" s="215"/>
      <c r="G40" s="215"/>
      <c r="H40" s="215"/>
      <c r="I40" s="215">
        <v>2024</v>
      </c>
      <c r="J40" s="215"/>
      <c r="K40" s="215"/>
      <c r="L40" s="215"/>
      <c r="M40" s="215"/>
      <c r="N40" s="215"/>
      <c r="O40"/>
      <c r="P40"/>
      <c r="Q40"/>
      <c r="R40"/>
      <c r="S40"/>
      <c r="T40"/>
      <c r="U40"/>
      <c r="V40"/>
      <c r="W40"/>
      <c r="X40"/>
    </row>
    <row r="41" spans="1:24" ht="18.600000000000001" customHeight="1">
      <c r="A41" s="35"/>
      <c r="B41" s="125"/>
      <c r="C41" s="119" t="s">
        <v>244</v>
      </c>
      <c r="D41" s="119"/>
      <c r="E41" s="119" t="s">
        <v>245</v>
      </c>
      <c r="F41" s="119"/>
      <c r="G41" s="119" t="s">
        <v>246</v>
      </c>
      <c r="H41" s="119"/>
      <c r="I41" s="119" t="s">
        <v>244</v>
      </c>
      <c r="J41" s="119"/>
      <c r="K41" s="119" t="s">
        <v>245</v>
      </c>
      <c r="L41" s="119"/>
      <c r="M41" s="119" t="s">
        <v>246</v>
      </c>
      <c r="N41" s="119"/>
      <c r="O41"/>
      <c r="P41"/>
      <c r="Q41"/>
      <c r="R41"/>
      <c r="S41"/>
      <c r="T41"/>
      <c r="U41"/>
      <c r="V41"/>
      <c r="W41"/>
      <c r="X41"/>
    </row>
    <row r="42" spans="1:24" ht="18.600000000000001" customHeight="1">
      <c r="A42" s="35"/>
      <c r="B42" s="216"/>
      <c r="C42" s="216" t="s">
        <v>247</v>
      </c>
      <c r="D42" s="216" t="s">
        <v>56</v>
      </c>
      <c r="E42" s="216" t="s">
        <v>247</v>
      </c>
      <c r="F42" s="216" t="s">
        <v>56</v>
      </c>
      <c r="G42" s="217" t="s">
        <v>247</v>
      </c>
      <c r="H42" s="217" t="s">
        <v>56</v>
      </c>
      <c r="I42" s="217" t="s">
        <v>247</v>
      </c>
      <c r="J42" s="217" t="s">
        <v>56</v>
      </c>
      <c r="K42" s="217" t="s">
        <v>247</v>
      </c>
      <c r="L42" s="217" t="s">
        <v>56</v>
      </c>
      <c r="M42" s="217" t="s">
        <v>247</v>
      </c>
      <c r="N42" s="217" t="s">
        <v>56</v>
      </c>
      <c r="O42"/>
      <c r="P42"/>
      <c r="Q42"/>
      <c r="R42"/>
      <c r="S42"/>
      <c r="T42"/>
      <c r="U42"/>
      <c r="V42"/>
      <c r="W42"/>
      <c r="X42"/>
    </row>
    <row r="43" spans="1:24" ht="18.600000000000001" customHeight="1">
      <c r="A43" s="35"/>
      <c r="B43" s="125" t="s">
        <v>248</v>
      </c>
      <c r="C43" s="165">
        <v>1704</v>
      </c>
      <c r="D43" s="155">
        <f>+C43/C46*100</f>
        <v>49.348392701998264</v>
      </c>
      <c r="E43" s="165">
        <v>6384</v>
      </c>
      <c r="F43" s="155">
        <v>50.498338870431894</v>
      </c>
      <c r="G43" s="165">
        <v>2737</v>
      </c>
      <c r="H43" s="155">
        <v>51.044386422976501</v>
      </c>
      <c r="I43" s="165">
        <v>1809</v>
      </c>
      <c r="J43" s="155">
        <v>50.07</v>
      </c>
      <c r="K43" s="165">
        <v>6476</v>
      </c>
      <c r="L43" s="155">
        <v>50.88</v>
      </c>
      <c r="M43" s="165">
        <v>2552</v>
      </c>
      <c r="N43" s="155">
        <v>51.4</v>
      </c>
      <c r="O43"/>
      <c r="P43"/>
      <c r="Q43"/>
      <c r="R43"/>
      <c r="S43"/>
      <c r="T43"/>
      <c r="U43"/>
      <c r="V43"/>
      <c r="W43"/>
      <c r="X43"/>
    </row>
    <row r="44" spans="1:24" ht="18.600000000000001" customHeight="1">
      <c r="A44" s="35"/>
      <c r="B44" s="125" t="s">
        <v>249</v>
      </c>
      <c r="C44" s="165">
        <v>1744</v>
      </c>
      <c r="D44" s="155">
        <f>+C44/C46*100</f>
        <v>50.506805676223578</v>
      </c>
      <c r="E44" s="165">
        <v>6258</v>
      </c>
      <c r="F44" s="155">
        <v>49.501661129568106</v>
      </c>
      <c r="G44" s="165">
        <v>2625</v>
      </c>
      <c r="H44" s="155">
        <v>48.955613577023499</v>
      </c>
      <c r="I44" s="165">
        <v>1801</v>
      </c>
      <c r="J44" s="155">
        <v>49.85</v>
      </c>
      <c r="K44" s="165">
        <v>6251</v>
      </c>
      <c r="L44" s="155">
        <v>49.11</v>
      </c>
      <c r="M44" s="165">
        <v>2413</v>
      </c>
      <c r="N44" s="155">
        <v>48.6</v>
      </c>
      <c r="O44"/>
      <c r="P44"/>
      <c r="Q44"/>
      <c r="R44"/>
      <c r="S44"/>
      <c r="T44"/>
      <c r="U44"/>
      <c r="V44"/>
      <c r="W44"/>
      <c r="X44"/>
    </row>
    <row r="45" spans="1:24" ht="18.600000000000001" customHeight="1">
      <c r="A45" s="35"/>
      <c r="B45" s="125" t="s">
        <v>239</v>
      </c>
      <c r="C45" s="165">
        <v>5</v>
      </c>
      <c r="D45" s="155">
        <f>+C45/C46*100</f>
        <v>0.14480162177816391</v>
      </c>
      <c r="E45" s="165">
        <v>0</v>
      </c>
      <c r="F45" s="135">
        <v>0</v>
      </c>
      <c r="G45" s="165">
        <v>0</v>
      </c>
      <c r="H45" s="135">
        <v>0</v>
      </c>
      <c r="I45" s="165">
        <v>3</v>
      </c>
      <c r="J45" s="155">
        <v>0.08</v>
      </c>
      <c r="K45" s="165">
        <v>1</v>
      </c>
      <c r="L45" s="218">
        <v>8.0000000000000002E-3</v>
      </c>
      <c r="M45" s="165">
        <v>0</v>
      </c>
      <c r="N45" s="155">
        <v>0</v>
      </c>
      <c r="O45"/>
      <c r="P45"/>
      <c r="Q45"/>
      <c r="R45"/>
      <c r="S45"/>
      <c r="T45"/>
      <c r="U45"/>
      <c r="V45"/>
      <c r="W45"/>
      <c r="X45"/>
    </row>
    <row r="46" spans="1:24" ht="18.600000000000001" customHeight="1">
      <c r="A46" s="35"/>
      <c r="B46" s="125" t="s">
        <v>103</v>
      </c>
      <c r="C46" s="165">
        <v>3453</v>
      </c>
      <c r="D46" s="134">
        <v>100</v>
      </c>
      <c r="E46" s="165">
        <v>12642</v>
      </c>
      <c r="F46" s="135">
        <v>100</v>
      </c>
      <c r="G46" s="165">
        <v>5362</v>
      </c>
      <c r="H46" s="135">
        <v>100</v>
      </c>
      <c r="I46" s="165">
        <v>3613</v>
      </c>
      <c r="J46" s="134">
        <v>100</v>
      </c>
      <c r="K46" s="165">
        <v>12728</v>
      </c>
      <c r="L46" s="134">
        <v>100</v>
      </c>
      <c r="M46" s="165">
        <v>4965</v>
      </c>
      <c r="N46" s="155">
        <v>100</v>
      </c>
      <c r="O46"/>
      <c r="P46"/>
      <c r="Q46"/>
      <c r="R46"/>
      <c r="S46"/>
      <c r="T46"/>
      <c r="U46"/>
      <c r="V46"/>
      <c r="W46"/>
      <c r="X46"/>
    </row>
    <row r="47" spans="1:24" ht="18.600000000000001" customHeight="1">
      <c r="A47" s="35"/>
      <c r="B47" s="290" t="s">
        <v>443</v>
      </c>
      <c r="C47" s="290"/>
      <c r="D47" s="290"/>
      <c r="E47" s="290"/>
      <c r="F47" s="290"/>
      <c r="G47" s="290"/>
      <c r="H47" s="290"/>
      <c r="I47" s="290"/>
      <c r="J47" s="290"/>
      <c r="K47" s="290"/>
      <c r="L47" s="290"/>
      <c r="M47" s="290"/>
      <c r="N47" s="290"/>
      <c r="O47" s="35"/>
      <c r="P47" s="35"/>
    </row>
    <row r="48" spans="1:24" ht="18.600000000000001" customHeight="1">
      <c r="A48" s="35"/>
      <c r="B48" s="290" t="s">
        <v>461</v>
      </c>
      <c r="C48" s="290"/>
      <c r="D48" s="290"/>
      <c r="E48" s="290"/>
      <c r="F48" s="290"/>
      <c r="G48" s="290"/>
      <c r="H48" s="290"/>
      <c r="I48" s="290"/>
      <c r="J48" s="290"/>
      <c r="K48" s="290"/>
      <c r="L48" s="290"/>
      <c r="M48" s="290"/>
      <c r="N48" s="290"/>
      <c r="O48" s="35"/>
      <c r="P48" s="35"/>
    </row>
    <row r="49" spans="1:16" ht="18.600000000000001" customHeight="1">
      <c r="A49" s="35"/>
      <c r="B49" s="290" t="s">
        <v>505</v>
      </c>
      <c r="C49" s="290"/>
      <c r="D49" s="290"/>
      <c r="E49" s="290"/>
      <c r="F49" s="290"/>
      <c r="G49" s="290"/>
      <c r="H49" s="290"/>
      <c r="I49" s="290"/>
      <c r="J49" s="290"/>
      <c r="K49" s="290"/>
      <c r="L49" s="290"/>
      <c r="M49" s="290"/>
      <c r="N49" s="290"/>
      <c r="O49" s="35"/>
      <c r="P49" s="35"/>
    </row>
    <row r="50" spans="1:16" ht="18.600000000000001" customHeight="1">
      <c r="A50" s="35"/>
      <c r="B50" s="47"/>
      <c r="C50" s="47"/>
      <c r="D50" s="47"/>
      <c r="E50" s="47"/>
      <c r="F50" s="47"/>
      <c r="G50" s="48"/>
      <c r="H50" s="48"/>
      <c r="I50" s="65"/>
      <c r="J50" s="65"/>
      <c r="K50" s="65"/>
      <c r="L50"/>
      <c r="M50" s="65"/>
      <c r="N50" s="65"/>
      <c r="O50" s="35"/>
      <c r="P50" s="35"/>
    </row>
    <row r="51" spans="1:16" ht="18.600000000000001" customHeight="1">
      <c r="A51" s="35"/>
      <c r="B51" s="181" t="s">
        <v>554</v>
      </c>
      <c r="C51" s="154">
        <v>2025</v>
      </c>
      <c r="D51" s="154">
        <v>2024</v>
      </c>
      <c r="E51" s="154">
        <v>2023</v>
      </c>
      <c r="F51" s="154">
        <v>2022</v>
      </c>
      <c r="G51" s="154">
        <v>2021</v>
      </c>
      <c r="L51"/>
      <c r="M51"/>
      <c r="N51"/>
      <c r="O51" s="35"/>
      <c r="P51" s="35"/>
    </row>
    <row r="52" spans="1:16" ht="18.600000000000001" customHeight="1">
      <c r="A52" s="35"/>
      <c r="B52" s="125" t="s">
        <v>104</v>
      </c>
      <c r="C52" s="135">
        <v>50.03</v>
      </c>
      <c r="D52" s="155">
        <v>49.45</v>
      </c>
      <c r="E52" s="155">
        <v>48.17</v>
      </c>
      <c r="F52" s="155">
        <v>46.06</v>
      </c>
      <c r="G52" s="219" t="s">
        <v>89</v>
      </c>
      <c r="L52"/>
      <c r="M52"/>
      <c r="N52"/>
      <c r="O52" s="35"/>
      <c r="P52" s="35"/>
    </row>
    <row r="53" spans="1:16" ht="18.600000000000001" customHeight="1">
      <c r="A53" s="35"/>
      <c r="B53" s="125" t="s">
        <v>105</v>
      </c>
      <c r="C53" s="135">
        <v>7.94</v>
      </c>
      <c r="D53" s="155">
        <v>7.85</v>
      </c>
      <c r="E53" s="155">
        <v>7.61</v>
      </c>
      <c r="F53" s="155">
        <v>7.39</v>
      </c>
      <c r="G53" s="219" t="s">
        <v>89</v>
      </c>
      <c r="L53"/>
      <c r="M53"/>
      <c r="N53"/>
      <c r="O53" s="35"/>
      <c r="P53" s="35"/>
    </row>
    <row r="54" spans="1:16" ht="18.600000000000001" customHeight="1">
      <c r="A54" s="35"/>
      <c r="B54" s="125" t="s">
        <v>111</v>
      </c>
      <c r="C54" s="135" t="s">
        <v>229</v>
      </c>
      <c r="D54" s="155" t="s">
        <v>229</v>
      </c>
      <c r="E54" s="155" t="s">
        <v>229</v>
      </c>
      <c r="F54" s="155">
        <v>6.05</v>
      </c>
      <c r="G54" s="219" t="s">
        <v>89</v>
      </c>
      <c r="L54"/>
      <c r="M54"/>
      <c r="N54"/>
      <c r="O54" s="35"/>
      <c r="P54" s="35"/>
    </row>
    <row r="55" spans="1:16" ht="18.600000000000001" customHeight="1">
      <c r="A55" s="35"/>
      <c r="B55" s="125" t="s">
        <v>110</v>
      </c>
      <c r="C55" s="135">
        <v>22.38</v>
      </c>
      <c r="D55" s="155">
        <v>22.47</v>
      </c>
      <c r="E55" s="155">
        <v>22.26</v>
      </c>
      <c r="F55" s="155">
        <v>20.13</v>
      </c>
      <c r="G55" s="219" t="s">
        <v>89</v>
      </c>
      <c r="L55"/>
      <c r="M55"/>
      <c r="N55"/>
      <c r="O55" s="35"/>
      <c r="P55" s="35"/>
    </row>
    <row r="56" spans="1:16" ht="18.600000000000001" customHeight="1">
      <c r="A56" s="35"/>
      <c r="B56" s="125" t="s">
        <v>250</v>
      </c>
      <c r="C56" s="135">
        <v>0.08</v>
      </c>
      <c r="D56" s="155">
        <v>0.08</v>
      </c>
      <c r="E56" s="155">
        <v>0.09</v>
      </c>
      <c r="F56" s="155">
        <v>0.13</v>
      </c>
      <c r="G56" s="219" t="s">
        <v>89</v>
      </c>
      <c r="L56"/>
      <c r="M56"/>
      <c r="N56"/>
      <c r="O56" s="35"/>
      <c r="P56" s="35"/>
    </row>
    <row r="57" spans="1:16" ht="18.600000000000001" customHeight="1">
      <c r="A57" s="35"/>
      <c r="B57" s="125" t="s">
        <v>107</v>
      </c>
      <c r="C57" s="135">
        <v>3.08</v>
      </c>
      <c r="D57" s="155">
        <v>3.33</v>
      </c>
      <c r="E57" s="155">
        <v>4.83</v>
      </c>
      <c r="F57" s="155">
        <v>4.92</v>
      </c>
      <c r="G57" s="219" t="s">
        <v>89</v>
      </c>
      <c r="L57"/>
      <c r="M57"/>
      <c r="N57"/>
      <c r="O57" s="35"/>
      <c r="P57" s="35"/>
    </row>
    <row r="58" spans="1:16" ht="18.600000000000001" customHeight="1">
      <c r="A58" s="35"/>
      <c r="B58" s="125" t="s">
        <v>251</v>
      </c>
      <c r="C58" s="135">
        <v>2.35</v>
      </c>
      <c r="D58" s="155">
        <v>2.4500000000000002</v>
      </c>
      <c r="E58" s="155">
        <v>2.48</v>
      </c>
      <c r="F58" s="155">
        <v>1.49</v>
      </c>
      <c r="G58" s="219" t="s">
        <v>89</v>
      </c>
      <c r="L58"/>
      <c r="M58"/>
      <c r="N58"/>
      <c r="O58" s="35"/>
      <c r="P58" s="35"/>
    </row>
    <row r="59" spans="1:16" ht="18.600000000000001" customHeight="1">
      <c r="A59" s="35"/>
      <c r="B59" s="125" t="s">
        <v>106</v>
      </c>
      <c r="C59" s="135">
        <v>7.16</v>
      </c>
      <c r="D59" s="155">
        <v>7.17</v>
      </c>
      <c r="E59" s="155">
        <v>7.22</v>
      </c>
      <c r="F59" s="155">
        <v>6.86</v>
      </c>
      <c r="G59" s="219" t="s">
        <v>89</v>
      </c>
      <c r="L59"/>
      <c r="M59"/>
      <c r="N59"/>
      <c r="O59" s="35"/>
      <c r="P59" s="35"/>
    </row>
    <row r="60" spans="1:16" ht="18.600000000000001" customHeight="1">
      <c r="A60" s="35"/>
      <c r="B60" s="125" t="s">
        <v>109</v>
      </c>
      <c r="C60" s="135">
        <v>0.21</v>
      </c>
      <c r="D60" s="155">
        <v>0.2</v>
      </c>
      <c r="E60" s="155">
        <v>0.22</v>
      </c>
      <c r="F60" s="155">
        <v>0.2</v>
      </c>
      <c r="G60" s="219" t="s">
        <v>89</v>
      </c>
      <c r="L60"/>
      <c r="M60"/>
      <c r="N60"/>
      <c r="O60" s="35"/>
      <c r="P60" s="35"/>
    </row>
    <row r="61" spans="1:16" ht="18.600000000000001" customHeight="1">
      <c r="A61" s="35"/>
      <c r="B61" s="125" t="s">
        <v>252</v>
      </c>
      <c r="C61" s="135">
        <v>6.74</v>
      </c>
      <c r="D61" s="155">
        <v>6.91</v>
      </c>
      <c r="E61" s="155">
        <v>7.02</v>
      </c>
      <c r="F61" s="155">
        <v>6.7</v>
      </c>
      <c r="G61" s="219" t="s">
        <v>89</v>
      </c>
      <c r="L61"/>
      <c r="M61"/>
      <c r="N61"/>
      <c r="O61" s="35"/>
      <c r="P61" s="35"/>
    </row>
    <row r="62" spans="1:16" ht="18.600000000000001" customHeight="1">
      <c r="A62" s="35"/>
      <c r="B62" s="125" t="s">
        <v>253</v>
      </c>
      <c r="C62" s="135">
        <v>7.0000000000000007E-2</v>
      </c>
      <c r="D62" s="155">
        <v>0.08</v>
      </c>
      <c r="E62" s="155">
        <v>0.09</v>
      </c>
      <c r="F62" s="155">
        <v>7.0000000000000007E-2</v>
      </c>
      <c r="G62" s="219" t="s">
        <v>89</v>
      </c>
      <c r="L62"/>
      <c r="M62"/>
      <c r="N62"/>
      <c r="O62" s="35"/>
      <c r="P62" s="35"/>
    </row>
    <row r="63" spans="1:16" ht="18.600000000000001" customHeight="1">
      <c r="A63" s="35"/>
      <c r="B63" s="290" t="s">
        <v>473</v>
      </c>
      <c r="C63" s="290"/>
      <c r="D63" s="290"/>
      <c r="E63" s="290"/>
      <c r="F63" s="290"/>
      <c r="G63" s="290"/>
      <c r="H63" s="32"/>
      <c r="I63" s="32"/>
      <c r="J63" s="32"/>
      <c r="K63" s="32"/>
      <c r="L63"/>
      <c r="M63" s="32"/>
      <c r="N63" s="32"/>
      <c r="O63" s="35"/>
      <c r="P63" s="35"/>
    </row>
    <row r="64" spans="1:16" ht="18.600000000000001" customHeight="1">
      <c r="A64" s="35"/>
      <c r="B64" s="290" t="s">
        <v>254</v>
      </c>
      <c r="C64" s="290"/>
      <c r="D64" s="290"/>
      <c r="E64" s="290"/>
      <c r="F64" s="290"/>
      <c r="G64" s="290"/>
      <c r="H64" s="32"/>
      <c r="I64" s="32"/>
      <c r="J64" s="32"/>
      <c r="K64" s="32"/>
      <c r="L64"/>
      <c r="M64" s="32"/>
      <c r="N64" s="32"/>
      <c r="O64" s="35"/>
      <c r="P64" s="35"/>
    </row>
    <row r="65" spans="1:17" ht="18.600000000000001" customHeight="1">
      <c r="A65" s="35"/>
      <c r="B65" s="35"/>
      <c r="C65" s="35"/>
      <c r="D65" s="35"/>
      <c r="E65" s="35"/>
      <c r="F65" s="35"/>
      <c r="G65" s="38"/>
      <c r="H65" s="38"/>
      <c r="I65" s="38"/>
      <c r="J65" s="38"/>
      <c r="K65" s="38"/>
      <c r="L65"/>
      <c r="M65" s="38"/>
      <c r="N65" s="38"/>
      <c r="O65" s="35"/>
      <c r="P65" s="35"/>
    </row>
    <row r="66" spans="1:17" ht="33.75" customHeight="1">
      <c r="A66" s="35"/>
      <c r="B66" s="159" t="s">
        <v>255</v>
      </c>
      <c r="C66" s="205">
        <v>2025</v>
      </c>
      <c r="D66" s="185">
        <v>2024</v>
      </c>
      <c r="E66" s="205">
        <v>2023</v>
      </c>
      <c r="F66" s="205">
        <v>2022</v>
      </c>
      <c r="G66" s="185">
        <v>2021</v>
      </c>
      <c r="L66"/>
      <c r="M66"/>
      <c r="N66"/>
      <c r="O66" s="35"/>
      <c r="P66" s="35"/>
    </row>
    <row r="67" spans="1:17" ht="18.600000000000001" customHeight="1">
      <c r="A67" s="35"/>
      <c r="B67" s="125" t="s">
        <v>103</v>
      </c>
      <c r="C67" s="135">
        <v>437</v>
      </c>
      <c r="D67" s="135">
        <v>387</v>
      </c>
      <c r="E67" s="135">
        <v>370</v>
      </c>
      <c r="F67" s="135">
        <v>402</v>
      </c>
      <c r="G67" s="135">
        <v>377</v>
      </c>
      <c r="L67"/>
      <c r="M67"/>
      <c r="N67"/>
      <c r="O67" s="35"/>
      <c r="P67" s="35"/>
    </row>
    <row r="68" spans="1:17" ht="18.600000000000001" customHeight="1">
      <c r="A68" s="35"/>
      <c r="B68" s="125" t="s">
        <v>237</v>
      </c>
      <c r="C68" s="135">
        <v>343</v>
      </c>
      <c r="D68" s="135">
        <v>323</v>
      </c>
      <c r="E68" s="135">
        <v>295</v>
      </c>
      <c r="F68" s="135">
        <v>305</v>
      </c>
      <c r="G68" s="135">
        <v>311</v>
      </c>
      <c r="L68"/>
      <c r="M68"/>
      <c r="N68"/>
      <c r="O68" s="35"/>
      <c r="P68" s="35"/>
    </row>
    <row r="69" spans="1:17" ht="18.600000000000001" customHeight="1">
      <c r="A69" s="35"/>
      <c r="B69" s="125" t="s">
        <v>238</v>
      </c>
      <c r="C69" s="135">
        <v>84</v>
      </c>
      <c r="D69" s="135">
        <v>64</v>
      </c>
      <c r="E69" s="135">
        <v>75</v>
      </c>
      <c r="F69" s="135">
        <v>97</v>
      </c>
      <c r="G69" s="135">
        <v>66</v>
      </c>
      <c r="L69"/>
      <c r="M69"/>
      <c r="N69"/>
      <c r="O69" s="35"/>
      <c r="P69" s="35"/>
    </row>
    <row r="70" spans="1:17" ht="18.600000000000001" customHeight="1">
      <c r="A70" s="35"/>
      <c r="B70" s="125" t="s">
        <v>239</v>
      </c>
      <c r="C70" s="135">
        <v>0</v>
      </c>
      <c r="D70" s="135">
        <v>0</v>
      </c>
      <c r="E70" s="135">
        <v>0</v>
      </c>
      <c r="F70" s="135">
        <v>0</v>
      </c>
      <c r="G70" s="164" t="s">
        <v>89</v>
      </c>
      <c r="L70"/>
      <c r="M70"/>
      <c r="N70"/>
      <c r="O70" s="35"/>
      <c r="P70" s="35"/>
    </row>
    <row r="71" spans="1:17" ht="38.1" customHeight="1">
      <c r="A71" s="35"/>
      <c r="B71" s="288" t="s">
        <v>444</v>
      </c>
      <c r="C71" s="288"/>
      <c r="D71" s="288"/>
      <c r="E71" s="288"/>
      <c r="F71" s="288"/>
      <c r="G71" s="288"/>
      <c r="H71" s="68"/>
      <c r="I71" s="68"/>
      <c r="J71" s="68"/>
      <c r="K71" s="68"/>
      <c r="L71"/>
      <c r="M71" s="68"/>
      <c r="N71" s="68"/>
      <c r="O71" s="45"/>
      <c r="P71" s="45"/>
      <c r="Q71" s="18"/>
    </row>
    <row r="72" spans="1:17" ht="18.600000000000001" customHeight="1">
      <c r="A72" s="35"/>
      <c r="B72" s="35"/>
      <c r="C72" s="35"/>
      <c r="D72" s="35"/>
      <c r="E72" s="35"/>
      <c r="F72" s="35"/>
      <c r="G72" s="38"/>
      <c r="H72" s="38"/>
      <c r="I72" s="38"/>
      <c r="J72" s="38"/>
      <c r="K72" s="38"/>
      <c r="L72"/>
      <c r="M72" s="38"/>
      <c r="N72" s="38"/>
      <c r="O72" s="35"/>
      <c r="P72" s="35"/>
    </row>
    <row r="73" spans="1:17" ht="18.600000000000001" customHeight="1">
      <c r="A73" s="35"/>
      <c r="B73" s="181" t="s">
        <v>256</v>
      </c>
      <c r="C73" s="154">
        <v>2025</v>
      </c>
      <c r="D73" s="154">
        <v>2024</v>
      </c>
      <c r="E73" s="154">
        <v>2023</v>
      </c>
      <c r="F73" s="154">
        <v>2022</v>
      </c>
      <c r="G73" s="154">
        <v>2021</v>
      </c>
      <c r="L73"/>
      <c r="M73"/>
      <c r="N73"/>
      <c r="O73" s="35"/>
      <c r="P73" s="35"/>
    </row>
    <row r="74" spans="1:17" ht="18.600000000000001" customHeight="1">
      <c r="A74" s="35"/>
      <c r="B74" s="125" t="s">
        <v>103</v>
      </c>
      <c r="C74" s="165">
        <v>1466</v>
      </c>
      <c r="D74" s="165">
        <v>1242</v>
      </c>
      <c r="E74" s="165">
        <v>1261</v>
      </c>
      <c r="F74" s="165">
        <v>1302</v>
      </c>
      <c r="G74" s="165">
        <v>1302</v>
      </c>
      <c r="L74"/>
      <c r="M74"/>
      <c r="N74"/>
      <c r="O74" s="35"/>
      <c r="P74" s="35"/>
    </row>
    <row r="75" spans="1:17" ht="18.600000000000001" customHeight="1">
      <c r="A75" s="35"/>
      <c r="B75" s="125" t="s">
        <v>237</v>
      </c>
      <c r="C75" s="135">
        <v>790</v>
      </c>
      <c r="D75" s="135">
        <v>805</v>
      </c>
      <c r="E75" s="165">
        <v>807</v>
      </c>
      <c r="F75" s="135">
        <v>839</v>
      </c>
      <c r="G75" s="135">
        <v>864</v>
      </c>
      <c r="L75"/>
      <c r="M75"/>
      <c r="N75"/>
      <c r="O75" s="35"/>
      <c r="P75" s="35"/>
    </row>
    <row r="76" spans="1:17" ht="18.600000000000001" customHeight="1">
      <c r="A76" s="35"/>
      <c r="B76" s="125" t="s">
        <v>238</v>
      </c>
      <c r="C76" s="135">
        <v>677</v>
      </c>
      <c r="D76" s="135">
        <v>437</v>
      </c>
      <c r="E76" s="135">
        <v>454</v>
      </c>
      <c r="F76" s="135">
        <v>463</v>
      </c>
      <c r="G76" s="135">
        <v>438</v>
      </c>
      <c r="L76"/>
      <c r="M76"/>
      <c r="N76"/>
      <c r="O76" s="35"/>
      <c r="P76" s="35"/>
    </row>
    <row r="77" spans="1:17" ht="18.600000000000001" customHeight="1">
      <c r="A77" s="35"/>
      <c r="B77" s="125" t="s">
        <v>239</v>
      </c>
      <c r="C77" s="135">
        <v>0</v>
      </c>
      <c r="D77" s="135">
        <v>0</v>
      </c>
      <c r="E77" s="135">
        <v>0</v>
      </c>
      <c r="F77" s="135">
        <v>0</v>
      </c>
      <c r="G77" s="164" t="s">
        <v>89</v>
      </c>
      <c r="L77"/>
      <c r="M77"/>
      <c r="N77"/>
      <c r="O77" s="35"/>
      <c r="P77" s="35"/>
    </row>
    <row r="78" spans="1:17" ht="38.1" customHeight="1">
      <c r="A78" s="35"/>
      <c r="B78" s="288" t="s">
        <v>506</v>
      </c>
      <c r="C78" s="288"/>
      <c r="D78" s="288"/>
      <c r="E78" s="288"/>
      <c r="F78" s="288"/>
      <c r="G78" s="288"/>
      <c r="H78" s="68"/>
      <c r="I78" s="68"/>
      <c r="J78" s="68"/>
      <c r="K78" s="68"/>
      <c r="L78"/>
      <c r="M78" s="68"/>
      <c r="N78" s="68"/>
      <c r="O78" s="82"/>
      <c r="P78" s="35"/>
    </row>
    <row r="79" spans="1:17" ht="18.600000000000001" customHeight="1">
      <c r="A79" s="35"/>
      <c r="B79" s="35"/>
      <c r="C79" s="35"/>
      <c r="D79" s="35"/>
      <c r="E79" s="68"/>
      <c r="F79" s="68"/>
      <c r="G79" s="68"/>
      <c r="H79" s="68"/>
      <c r="I79" s="68"/>
      <c r="J79" s="68"/>
      <c r="K79" s="68"/>
      <c r="L79"/>
      <c r="M79" s="68"/>
      <c r="N79" s="68"/>
      <c r="O79" s="35"/>
      <c r="P79" s="35"/>
    </row>
    <row r="80" spans="1:17" ht="18.600000000000001" customHeight="1">
      <c r="A80" s="35"/>
      <c r="B80" s="181" t="s">
        <v>257</v>
      </c>
      <c r="C80" s="154">
        <v>2025</v>
      </c>
      <c r="D80" s="154">
        <v>2024</v>
      </c>
      <c r="E80" s="154">
        <v>2023</v>
      </c>
      <c r="F80" s="154">
        <v>2022</v>
      </c>
      <c r="G80" s="154">
        <v>2021</v>
      </c>
      <c r="L80"/>
      <c r="M80"/>
      <c r="N80"/>
      <c r="O80" s="35"/>
      <c r="P80" s="35"/>
    </row>
    <row r="81" spans="1:16" ht="18.600000000000001" customHeight="1">
      <c r="A81" s="35"/>
      <c r="B81" s="125" t="s">
        <v>103</v>
      </c>
      <c r="C81" s="135">
        <v>34</v>
      </c>
      <c r="D81" s="135">
        <v>31</v>
      </c>
      <c r="E81" s="135">
        <v>31</v>
      </c>
      <c r="F81" s="135">
        <v>31</v>
      </c>
      <c r="G81" s="135">
        <v>33</v>
      </c>
      <c r="L81"/>
      <c r="M81"/>
      <c r="N81"/>
      <c r="O81" s="35"/>
      <c r="P81" s="35"/>
    </row>
    <row r="82" spans="1:16" ht="18.600000000000001" customHeight="1">
      <c r="A82" s="35"/>
      <c r="B82" s="125" t="s">
        <v>237</v>
      </c>
      <c r="C82" s="135">
        <v>28</v>
      </c>
      <c r="D82" s="135">
        <v>26</v>
      </c>
      <c r="E82" s="135">
        <v>22</v>
      </c>
      <c r="F82" s="135">
        <v>21</v>
      </c>
      <c r="G82" s="135">
        <v>25</v>
      </c>
      <c r="L82"/>
      <c r="M82"/>
      <c r="N82"/>
      <c r="O82" s="35"/>
      <c r="P82" s="35"/>
    </row>
    <row r="83" spans="1:16" ht="18.600000000000001" customHeight="1">
      <c r="A83" s="35"/>
      <c r="B83" s="125" t="s">
        <v>238</v>
      </c>
      <c r="C83" s="135">
        <v>6</v>
      </c>
      <c r="D83" s="135">
        <v>5</v>
      </c>
      <c r="E83" s="135">
        <v>10</v>
      </c>
      <c r="F83" s="135">
        <v>10</v>
      </c>
      <c r="G83" s="135">
        <v>8</v>
      </c>
      <c r="L83"/>
      <c r="M83"/>
      <c r="N83"/>
      <c r="O83" s="35"/>
      <c r="P83" s="35"/>
    </row>
    <row r="84" spans="1:16" ht="18.600000000000001" customHeight="1">
      <c r="A84" s="35"/>
      <c r="B84" s="125" t="s">
        <v>239</v>
      </c>
      <c r="C84" s="135">
        <v>0</v>
      </c>
      <c r="D84" s="135">
        <v>0</v>
      </c>
      <c r="E84" s="135">
        <v>0</v>
      </c>
      <c r="F84" s="135">
        <v>0</v>
      </c>
      <c r="G84" s="164" t="s">
        <v>89</v>
      </c>
      <c r="L84"/>
      <c r="M84"/>
      <c r="N84"/>
      <c r="O84" s="35"/>
      <c r="P84" s="35"/>
    </row>
    <row r="85" spans="1:16" ht="38.1" customHeight="1">
      <c r="A85" s="35"/>
      <c r="B85" s="288" t="s">
        <v>445</v>
      </c>
      <c r="C85" s="288"/>
      <c r="D85" s="288"/>
      <c r="E85" s="288"/>
      <c r="F85" s="288"/>
      <c r="G85" s="288"/>
      <c r="H85" s="108"/>
      <c r="I85" s="108"/>
      <c r="J85" s="108"/>
      <c r="K85" s="108"/>
      <c r="L85"/>
      <c r="M85" s="68"/>
      <c r="N85" s="68"/>
      <c r="O85" s="35"/>
      <c r="P85" s="35"/>
    </row>
  </sheetData>
  <sheetProtection algorithmName="SHA-512" hashValue="viNvnBBbmX+M8paGhRaKsFpitVn7V8agwh5NO0c76tyNdFSjyB1RX6rorMsMftfA9x+/6gaGFNQnwy9YBQDdYA==" saltValue="wheoMW0STfu8S7mk/wd37Q==" spinCount="100000" sheet="1" objects="1" scenarios="1"/>
  <mergeCells count="18">
    <mergeCell ref="B14:G14"/>
    <mergeCell ref="B8:G8"/>
    <mergeCell ref="B9:G9"/>
    <mergeCell ref="B15:G15"/>
    <mergeCell ref="B22:G22"/>
    <mergeCell ref="B10:G10"/>
    <mergeCell ref="B23:G23"/>
    <mergeCell ref="B24:G24"/>
    <mergeCell ref="B31:G31"/>
    <mergeCell ref="B38:G38"/>
    <mergeCell ref="B47:N47"/>
    <mergeCell ref="B48:N48"/>
    <mergeCell ref="B49:N49"/>
    <mergeCell ref="B85:G85"/>
    <mergeCell ref="B78:G78"/>
    <mergeCell ref="B71:G71"/>
    <mergeCell ref="B63:G63"/>
    <mergeCell ref="B64:G64"/>
  </mergeCells>
  <phoneticPr fontId="15" type="noConversion"/>
  <pageMargins left="0.7" right="0.7" top="0.75" bottom="0.75" header="0.3" footer="0.3"/>
  <pageSetup scale="46"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1">
    <tabColor theme="6"/>
    <pageSetUpPr fitToPage="1"/>
  </sheetPr>
  <dimension ref="B1:H40"/>
  <sheetViews>
    <sheetView showGridLines="0" workbookViewId="0">
      <selection activeCell="D15" sqref="D15"/>
    </sheetView>
  </sheetViews>
  <sheetFormatPr defaultColWidth="9.42578125" defaultRowHeight="14.25"/>
  <cols>
    <col min="1" max="1" width="4.42578125" style="1" customWidth="1"/>
    <col min="2" max="2" width="70.42578125" style="1" bestFit="1" customWidth="1"/>
    <col min="3" max="3" width="20.5703125" style="15" customWidth="1"/>
    <col min="4" max="4" width="21.5703125" style="1" customWidth="1"/>
    <col min="5" max="7" width="20.5703125" style="15" customWidth="1"/>
    <col min="8" max="8" width="9.42578125" style="1" customWidth="1"/>
    <col min="9" max="16384" width="9.42578125" style="1"/>
  </cols>
  <sheetData>
    <row r="1" spans="2:8" ht="14.45" customHeight="1"/>
    <row r="2" spans="2:8" ht="14.45" customHeight="1"/>
    <row r="3" spans="2:8" ht="14.45" customHeight="1"/>
    <row r="4" spans="2:8" s="4" customFormat="1" ht="33.75">
      <c r="B4" s="274" t="s">
        <v>507</v>
      </c>
      <c r="C4" s="274"/>
      <c r="D4" s="274"/>
      <c r="E4" s="274"/>
      <c r="F4" s="274"/>
      <c r="G4" s="274"/>
      <c r="H4" s="19"/>
    </row>
    <row r="5" spans="2:8" ht="18.600000000000001" customHeight="1">
      <c r="B5" s="35"/>
      <c r="C5" s="38"/>
      <c r="D5" s="35"/>
      <c r="E5" s="38"/>
      <c r="F5" s="38"/>
      <c r="G5" s="38"/>
    </row>
    <row r="6" spans="2:8" ht="18.600000000000001" customHeight="1">
      <c r="B6" s="181" t="s">
        <v>486</v>
      </c>
      <c r="C6" s="154">
        <v>2025</v>
      </c>
      <c r="D6" s="154">
        <v>2024</v>
      </c>
      <c r="E6" s="154">
        <v>2023</v>
      </c>
      <c r="F6" s="154">
        <v>2022</v>
      </c>
      <c r="G6" s="154">
        <v>2021</v>
      </c>
    </row>
    <row r="7" spans="2:8" ht="18.600000000000001" customHeight="1">
      <c r="B7" s="125" t="s">
        <v>248</v>
      </c>
      <c r="C7" s="165">
        <v>10811</v>
      </c>
      <c r="D7" s="165">
        <v>10842</v>
      </c>
      <c r="E7" s="220" t="s">
        <v>89</v>
      </c>
      <c r="F7" s="220" t="s">
        <v>89</v>
      </c>
      <c r="G7" s="220" t="s">
        <v>89</v>
      </c>
    </row>
    <row r="8" spans="2:8" ht="18.600000000000001" customHeight="1">
      <c r="B8" s="125" t="s">
        <v>249</v>
      </c>
      <c r="C8" s="165">
        <v>10613</v>
      </c>
      <c r="D8" s="165">
        <v>10640</v>
      </c>
      <c r="E8" s="220" t="s">
        <v>89</v>
      </c>
      <c r="F8" s="220" t="s">
        <v>89</v>
      </c>
      <c r="G8" s="220" t="s">
        <v>89</v>
      </c>
    </row>
    <row r="9" spans="2:8" ht="18.600000000000001" customHeight="1">
      <c r="B9" s="125" t="s">
        <v>239</v>
      </c>
      <c r="C9" s="165">
        <v>5</v>
      </c>
      <c r="D9" s="165">
        <v>4</v>
      </c>
      <c r="E9" s="220" t="s">
        <v>89</v>
      </c>
      <c r="F9" s="220" t="s">
        <v>89</v>
      </c>
      <c r="G9" s="220" t="s">
        <v>89</v>
      </c>
    </row>
    <row r="10" spans="2:8" ht="18.600000000000001" customHeight="1">
      <c r="B10" s="125" t="s">
        <v>103</v>
      </c>
      <c r="C10" s="165">
        <v>21429</v>
      </c>
      <c r="D10" s="165">
        <v>21306</v>
      </c>
      <c r="E10" s="220" t="s">
        <v>89</v>
      </c>
      <c r="F10" s="220" t="s">
        <v>89</v>
      </c>
      <c r="G10" s="220" t="s">
        <v>89</v>
      </c>
    </row>
    <row r="11" spans="2:8" ht="18.600000000000001" customHeight="1">
      <c r="B11" s="290" t="s">
        <v>468</v>
      </c>
      <c r="C11" s="290"/>
      <c r="D11" s="290"/>
      <c r="E11" s="290"/>
      <c r="F11" s="290"/>
      <c r="G11" s="290"/>
    </row>
    <row r="12" spans="2:8" ht="18.600000000000001" customHeight="1">
      <c r="B12" s="290" t="s">
        <v>446</v>
      </c>
      <c r="C12" s="290"/>
      <c r="D12" s="290"/>
      <c r="E12" s="290"/>
      <c r="F12" s="290"/>
      <c r="G12" s="290"/>
    </row>
    <row r="13" spans="2:8" ht="18.600000000000001" customHeight="1">
      <c r="B13" s="35"/>
      <c r="C13" s="38"/>
      <c r="D13" s="35"/>
      <c r="E13" s="38"/>
      <c r="F13" s="38"/>
      <c r="G13" s="38"/>
    </row>
    <row r="14" spans="2:8" ht="18.600000000000001" customHeight="1">
      <c r="B14" s="181" t="s">
        <v>375</v>
      </c>
      <c r="C14" s="154">
        <v>2025</v>
      </c>
      <c r="D14" s="154">
        <v>2024</v>
      </c>
      <c r="E14" s="154">
        <v>2023</v>
      </c>
      <c r="F14" s="154">
        <v>2022</v>
      </c>
      <c r="G14" s="154">
        <v>2021</v>
      </c>
    </row>
    <row r="15" spans="2:8" ht="18.600000000000001" customHeight="1">
      <c r="B15" s="125" t="s">
        <v>103</v>
      </c>
      <c r="C15" s="135">
        <v>40</v>
      </c>
      <c r="D15" s="135">
        <v>41</v>
      </c>
      <c r="E15" s="162">
        <v>41</v>
      </c>
      <c r="F15" s="162">
        <v>39</v>
      </c>
      <c r="G15" s="135">
        <v>38</v>
      </c>
    </row>
    <row r="16" spans="2:8" ht="18.600000000000001" customHeight="1">
      <c r="B16" s="290" t="s">
        <v>258</v>
      </c>
      <c r="C16" s="290"/>
      <c r="D16" s="290"/>
      <c r="E16" s="290"/>
      <c r="F16" s="290"/>
      <c r="G16" s="290"/>
    </row>
    <row r="17" spans="2:7" ht="18.600000000000001" customHeight="1">
      <c r="B17" s="290" t="s">
        <v>462</v>
      </c>
      <c r="C17" s="290"/>
      <c r="D17" s="290"/>
      <c r="E17" s="290"/>
      <c r="F17" s="290"/>
      <c r="G17" s="290"/>
    </row>
    <row r="18" spans="2:7" ht="18.600000000000001" customHeight="1">
      <c r="B18" s="290" t="s">
        <v>447</v>
      </c>
      <c r="C18" s="290"/>
      <c r="D18" s="290"/>
      <c r="E18" s="290"/>
      <c r="F18" s="290"/>
      <c r="G18" s="290"/>
    </row>
    <row r="19" spans="2:7" ht="18.600000000000001" customHeight="1">
      <c r="B19" s="41"/>
      <c r="C19" s="42"/>
      <c r="D19" s="41"/>
      <c r="E19" s="42"/>
      <c r="F19" s="42"/>
      <c r="G19" s="42"/>
    </row>
    <row r="20" spans="2:7" ht="18.600000000000001" customHeight="1">
      <c r="B20" s="181" t="s">
        <v>351</v>
      </c>
      <c r="C20" s="154">
        <v>2025</v>
      </c>
      <c r="D20" s="154">
        <v>2024</v>
      </c>
      <c r="E20" s="154">
        <v>2023</v>
      </c>
      <c r="F20" s="154">
        <v>2022</v>
      </c>
      <c r="G20" s="154">
        <v>2021</v>
      </c>
    </row>
    <row r="21" spans="2:7" ht="18.600000000000001" customHeight="1">
      <c r="B21" s="125" t="s">
        <v>103</v>
      </c>
      <c r="C21" s="135">
        <v>35</v>
      </c>
      <c r="D21" s="135">
        <v>36</v>
      </c>
      <c r="E21" s="220" t="s">
        <v>89</v>
      </c>
      <c r="F21" s="220" t="s">
        <v>89</v>
      </c>
      <c r="G21" s="164" t="s">
        <v>89</v>
      </c>
    </row>
    <row r="22" spans="2:7" ht="18.600000000000001" customHeight="1">
      <c r="B22" s="290" t="s">
        <v>350</v>
      </c>
      <c r="C22" s="290"/>
      <c r="D22" s="290"/>
      <c r="E22" s="290"/>
      <c r="F22" s="290"/>
      <c r="G22" s="290"/>
    </row>
    <row r="23" spans="2:7" ht="18.600000000000001" customHeight="1">
      <c r="B23" s="290" t="s">
        <v>462</v>
      </c>
      <c r="C23" s="290"/>
      <c r="D23" s="290"/>
      <c r="E23" s="290"/>
      <c r="F23" s="290"/>
      <c r="G23" s="290"/>
    </row>
    <row r="24" spans="2:7" ht="18.600000000000001" customHeight="1">
      <c r="B24" s="290" t="s">
        <v>447</v>
      </c>
      <c r="C24" s="290"/>
      <c r="D24" s="290"/>
      <c r="E24" s="290"/>
      <c r="F24" s="290"/>
      <c r="G24" s="290"/>
    </row>
    <row r="25" spans="2:7" ht="18.600000000000001" customHeight="1">
      <c r="B25" s="35"/>
      <c r="C25" s="38"/>
      <c r="D25" s="35"/>
      <c r="E25" s="38"/>
      <c r="F25" s="38"/>
      <c r="G25" s="38"/>
    </row>
    <row r="26" spans="2:7" ht="18.600000000000001" customHeight="1">
      <c r="B26" s="181" t="s">
        <v>259</v>
      </c>
      <c r="C26" s="154">
        <v>2025</v>
      </c>
      <c r="D26" s="154">
        <v>2024</v>
      </c>
      <c r="E26" s="154">
        <v>2023</v>
      </c>
      <c r="F26" s="154">
        <v>2022</v>
      </c>
      <c r="G26" s="154">
        <v>2021</v>
      </c>
    </row>
    <row r="27" spans="2:7" ht="18.600000000000001" customHeight="1">
      <c r="B27" s="125" t="s">
        <v>103</v>
      </c>
      <c r="C27" s="135">
        <v>33</v>
      </c>
      <c r="D27" s="135">
        <v>22</v>
      </c>
      <c r="E27" s="162">
        <v>22</v>
      </c>
      <c r="F27" s="162">
        <v>25</v>
      </c>
      <c r="G27" s="135">
        <v>13</v>
      </c>
    </row>
    <row r="28" spans="2:7" ht="18.600000000000001" customHeight="1">
      <c r="B28" s="290" t="s">
        <v>468</v>
      </c>
      <c r="C28" s="290"/>
      <c r="D28" s="290"/>
      <c r="E28" s="290"/>
      <c r="F28" s="290"/>
      <c r="G28" s="290"/>
    </row>
    <row r="29" spans="2:7" ht="18.600000000000001" customHeight="1">
      <c r="B29" s="41"/>
      <c r="C29" s="42"/>
      <c r="D29" s="42"/>
      <c r="E29" s="42"/>
      <c r="F29" s="42"/>
      <c r="G29" s="42"/>
    </row>
    <row r="30" spans="2:7" ht="18.600000000000001" customHeight="1">
      <c r="B30" s="181" t="s">
        <v>260</v>
      </c>
      <c r="C30" s="154">
        <v>2025</v>
      </c>
      <c r="D30" s="154">
        <v>2024</v>
      </c>
      <c r="E30" s="154">
        <v>2023</v>
      </c>
      <c r="F30" s="154">
        <v>2022</v>
      </c>
      <c r="G30" s="154">
        <v>2021</v>
      </c>
    </row>
    <row r="31" spans="2:7" ht="18.600000000000001" customHeight="1">
      <c r="B31" s="125" t="s">
        <v>103</v>
      </c>
      <c r="C31" s="155">
        <v>76.900000000000006</v>
      </c>
      <c r="D31" s="155">
        <v>75.400000000000006</v>
      </c>
      <c r="E31" s="156">
        <v>76.7</v>
      </c>
      <c r="F31" s="157">
        <v>76</v>
      </c>
      <c r="G31" s="155">
        <v>81</v>
      </c>
    </row>
    <row r="32" spans="2:7" ht="36" customHeight="1">
      <c r="B32" s="288" t="s">
        <v>448</v>
      </c>
      <c r="C32" s="288"/>
      <c r="D32" s="288"/>
      <c r="E32" s="288"/>
      <c r="F32" s="288"/>
      <c r="G32" s="288"/>
    </row>
    <row r="33" spans="2:7" ht="36" customHeight="1">
      <c r="B33" s="325" t="s">
        <v>508</v>
      </c>
      <c r="C33" s="325"/>
      <c r="D33" s="325"/>
      <c r="E33" s="325"/>
      <c r="F33" s="325"/>
      <c r="G33" s="325"/>
    </row>
    <row r="34" spans="2:7" ht="18">
      <c r="B34" s="290" t="s">
        <v>463</v>
      </c>
      <c r="C34" s="290"/>
      <c r="D34" s="290"/>
      <c r="E34" s="290"/>
      <c r="F34" s="290"/>
      <c r="G34" s="290"/>
    </row>
    <row r="35" spans="2:7">
      <c r="E35" s="1"/>
      <c r="F35" s="1"/>
      <c r="G35" s="1"/>
    </row>
    <row r="36" spans="2:7">
      <c r="E36" s="1"/>
      <c r="F36" s="1"/>
      <c r="G36" s="1"/>
    </row>
    <row r="37" spans="2:7">
      <c r="E37" s="1"/>
      <c r="F37" s="1"/>
      <c r="G37" s="1"/>
    </row>
    <row r="38" spans="2:7">
      <c r="E38" s="1"/>
      <c r="F38" s="1"/>
      <c r="G38" s="1"/>
    </row>
    <row r="39" spans="2:7">
      <c r="E39" s="1"/>
      <c r="F39" s="1"/>
      <c r="G39" s="1"/>
    </row>
    <row r="40" spans="2:7">
      <c r="E40" s="1"/>
      <c r="F40" s="1"/>
      <c r="G40" s="1"/>
    </row>
  </sheetData>
  <sheetProtection algorithmName="SHA-512" hashValue="jr20QHGPhRnObcBPPy21d3GvmicjmxU+HgmSrANOAMNrYUhoiHxyjS4P96RUzAE5ISI2FxTASMizUcN8zYnWHA==" saltValue="xOIbPkhO/2tqUcSCTkLMvg==" spinCount="100000" sheet="1" objects="1" scenarios="1"/>
  <mergeCells count="13">
    <mergeCell ref="B34:G34"/>
    <mergeCell ref="B28:G28"/>
    <mergeCell ref="B33:G33"/>
    <mergeCell ref="B4:G4"/>
    <mergeCell ref="B32:G32"/>
    <mergeCell ref="B16:G16"/>
    <mergeCell ref="B17:G17"/>
    <mergeCell ref="B22:G22"/>
    <mergeCell ref="B23:G23"/>
    <mergeCell ref="B12:G12"/>
    <mergeCell ref="B11:G11"/>
    <mergeCell ref="B18:G18"/>
    <mergeCell ref="B24:G24"/>
  </mergeCells>
  <pageMargins left="0.7" right="0.7" top="0.75" bottom="0.75" header="0.3" footer="0.3"/>
  <pageSetup scale="5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2">
    <tabColor theme="6"/>
    <pageSetUpPr fitToPage="1"/>
  </sheetPr>
  <dimension ref="A1:H16"/>
  <sheetViews>
    <sheetView showGridLines="0" workbookViewId="0"/>
  </sheetViews>
  <sheetFormatPr defaultColWidth="9.42578125" defaultRowHeight="13.5" customHeight="1"/>
  <cols>
    <col min="1" max="1" width="4.42578125" style="1" customWidth="1"/>
    <col min="2" max="2" width="70.42578125" style="1" customWidth="1"/>
    <col min="3" max="4" width="20.5703125" style="1" customWidth="1"/>
    <col min="5" max="7" width="20.5703125" style="15" customWidth="1"/>
    <col min="8" max="8" width="9.42578125" style="1" customWidth="1"/>
    <col min="9" max="16384" width="9.42578125" style="1"/>
  </cols>
  <sheetData>
    <row r="1" spans="1:8" ht="14.45" customHeight="1"/>
    <row r="2" spans="1:8" ht="14.45" customHeight="1">
      <c r="H2" s="12"/>
    </row>
    <row r="3" spans="1:8" ht="14.45" customHeight="1"/>
    <row r="4" spans="1:8" s="4" customFormat="1" ht="33" customHeight="1">
      <c r="B4" s="274" t="s">
        <v>261</v>
      </c>
      <c r="C4" s="274"/>
      <c r="D4" s="274"/>
      <c r="E4" s="274"/>
      <c r="F4" s="274"/>
      <c r="G4" s="274"/>
      <c r="H4" s="19"/>
    </row>
    <row r="5" spans="1:8" ht="14.25"/>
    <row r="6" spans="1:8" ht="39.75">
      <c r="A6" s="35"/>
      <c r="B6" s="159" t="s">
        <v>482</v>
      </c>
      <c r="C6" s="160">
        <v>2025</v>
      </c>
      <c r="D6" s="160">
        <v>2024</v>
      </c>
      <c r="E6" s="154">
        <v>2023</v>
      </c>
      <c r="F6" s="154">
        <v>2022</v>
      </c>
      <c r="G6" s="160">
        <v>2021</v>
      </c>
      <c r="H6" s="35"/>
    </row>
    <row r="7" spans="1:8" ht="19.5">
      <c r="A7" s="35"/>
      <c r="B7" s="125" t="s">
        <v>103</v>
      </c>
      <c r="C7" s="135">
        <v>1</v>
      </c>
      <c r="D7" s="135">
        <v>5</v>
      </c>
      <c r="E7" s="221">
        <v>2</v>
      </c>
      <c r="F7" s="221">
        <v>1</v>
      </c>
      <c r="G7" s="135">
        <v>12</v>
      </c>
      <c r="H7" s="35"/>
    </row>
    <row r="8" spans="1:8" ht="36" customHeight="1">
      <c r="A8" s="35"/>
      <c r="B8" s="288" t="s">
        <v>262</v>
      </c>
      <c r="C8" s="288"/>
      <c r="D8" s="288"/>
      <c r="E8" s="288"/>
      <c r="F8" s="288"/>
      <c r="G8" s="288"/>
      <c r="H8" s="35"/>
    </row>
    <row r="9" spans="1:8" ht="19.5">
      <c r="A9" s="35"/>
      <c r="B9" s="35"/>
      <c r="C9" s="35"/>
      <c r="D9" s="35"/>
      <c r="E9" s="38"/>
      <c r="F9" s="38"/>
      <c r="G9" s="38"/>
      <c r="H9" s="35"/>
    </row>
    <row r="10" spans="1:8" ht="20.25">
      <c r="A10" s="35"/>
      <c r="B10" s="181" t="s">
        <v>263</v>
      </c>
      <c r="C10" s="154">
        <v>2025</v>
      </c>
      <c r="D10" s="160">
        <v>2024</v>
      </c>
      <c r="E10" s="154">
        <v>2023</v>
      </c>
      <c r="F10" s="154">
        <v>2022</v>
      </c>
      <c r="G10" s="160">
        <v>2021</v>
      </c>
      <c r="H10" s="35"/>
    </row>
    <row r="11" spans="1:8" ht="19.5">
      <c r="A11" s="35"/>
      <c r="B11" s="125" t="s">
        <v>103</v>
      </c>
      <c r="C11" s="135">
        <v>44</v>
      </c>
      <c r="D11" s="135">
        <v>33</v>
      </c>
      <c r="E11" s="135">
        <v>37</v>
      </c>
      <c r="F11" s="135">
        <v>27</v>
      </c>
      <c r="G11" s="135">
        <v>45</v>
      </c>
      <c r="H11" s="35"/>
    </row>
    <row r="12" spans="1:8" ht="36" customHeight="1">
      <c r="A12" s="35"/>
      <c r="B12" s="288" t="s">
        <v>264</v>
      </c>
      <c r="C12" s="288"/>
      <c r="D12" s="288"/>
      <c r="E12" s="288"/>
      <c r="F12" s="288"/>
      <c r="G12" s="288"/>
      <c r="H12" s="35"/>
    </row>
    <row r="13" spans="1:8" ht="37.5" customHeight="1">
      <c r="A13" s="35"/>
      <c r="B13" s="288" t="s">
        <v>449</v>
      </c>
      <c r="C13" s="288"/>
      <c r="D13" s="288"/>
      <c r="E13" s="288"/>
      <c r="F13" s="288"/>
      <c r="G13" s="288"/>
      <c r="H13" s="35"/>
    </row>
    <row r="14" spans="1:8" ht="13.5" customHeight="1">
      <c r="A14" s="35"/>
      <c r="B14" s="35"/>
      <c r="C14" s="35"/>
      <c r="D14" s="35"/>
      <c r="E14" s="38"/>
      <c r="F14" s="38"/>
      <c r="G14" s="38"/>
      <c r="H14" s="35"/>
    </row>
    <row r="16" spans="1:8" ht="13.5" customHeight="1">
      <c r="B16" s="16"/>
      <c r="C16" s="16"/>
      <c r="D16" s="16"/>
      <c r="E16" s="27"/>
    </row>
  </sheetData>
  <sheetProtection algorithmName="SHA-512" hashValue="8yzOp/nx6nKlMWw9pS4GVyU7Y/J0Bbs9i92mf98SThqF5WqlOCI+emZywqDWGRTQ5Pe2h8nyjjh/JtIuR+tw9A==" saltValue="O6k8fvwuYTwFNOpUoXkaLA==" spinCount="100000" sheet="1" objects="1" scenarios="1"/>
  <mergeCells count="4">
    <mergeCell ref="B4:G4"/>
    <mergeCell ref="B8:G8"/>
    <mergeCell ref="B12:G12"/>
    <mergeCell ref="B13:G13"/>
  </mergeCells>
  <pageMargins left="0.7" right="0.7" top="0.75" bottom="0.75" header="0.3" footer="0.3"/>
  <pageSetup scale="5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8FE89-1326-48BF-A5FE-2164248D834F}">
  <sheetPr codeName="Sheet18">
    <tabColor theme="7"/>
    <pageSetUpPr fitToPage="1"/>
  </sheetPr>
  <dimension ref="B1:S43"/>
  <sheetViews>
    <sheetView showGridLines="0" workbookViewId="0"/>
  </sheetViews>
  <sheetFormatPr defaultColWidth="9.42578125" defaultRowHeight="14.25"/>
  <cols>
    <col min="1" max="1" width="4.42578125" style="1" customWidth="1"/>
    <col min="2" max="2" width="70.5703125" style="1" customWidth="1"/>
    <col min="3" max="3" width="20.5703125" style="15" customWidth="1"/>
    <col min="4" max="5" width="20.5703125" style="1" customWidth="1"/>
    <col min="6" max="11" width="20.5703125" style="15" customWidth="1"/>
    <col min="12" max="12" width="20.85546875" style="1" customWidth="1"/>
    <col min="13" max="13" width="9.42578125" style="1" customWidth="1"/>
    <col min="14" max="16384" width="9.42578125" style="1"/>
  </cols>
  <sheetData>
    <row r="1" spans="2:15" ht="14.45" customHeight="1"/>
    <row r="2" spans="2:15" ht="14.45" customHeight="1"/>
    <row r="3" spans="2:15" ht="14.45" customHeight="1"/>
    <row r="4" spans="2:15" s="4" customFormat="1" ht="33.75">
      <c r="B4" s="262" t="s">
        <v>265</v>
      </c>
      <c r="C4" s="262"/>
      <c r="D4" s="262"/>
      <c r="E4" s="262"/>
      <c r="F4" s="262"/>
      <c r="G4" s="262"/>
      <c r="H4"/>
      <c r="I4"/>
      <c r="J4"/>
      <c r="K4"/>
      <c r="L4"/>
      <c r="M4" s="19"/>
      <c r="N4" s="19"/>
      <c r="O4" s="19" t="s">
        <v>19</v>
      </c>
    </row>
    <row r="5" spans="2:15" ht="18.600000000000001" customHeight="1">
      <c r="B5" s="35"/>
      <c r="C5" s="38"/>
      <c r="D5" s="35"/>
      <c r="E5" s="38"/>
      <c r="F5" s="38"/>
      <c r="G5" s="38"/>
      <c r="H5" s="38"/>
      <c r="I5" s="38"/>
      <c r="J5" s="35"/>
      <c r="K5" s="38"/>
      <c r="L5" s="35"/>
      <c r="M5" s="35"/>
    </row>
    <row r="6" spans="2:15" ht="36.950000000000003" customHeight="1">
      <c r="B6" s="159" t="s">
        <v>266</v>
      </c>
      <c r="C6" s="205">
        <v>2025</v>
      </c>
      <c r="D6" s="185">
        <v>2024</v>
      </c>
      <c r="E6" s="185">
        <v>2023</v>
      </c>
      <c r="F6" s="185">
        <v>2022</v>
      </c>
      <c r="G6" s="185">
        <v>2021</v>
      </c>
      <c r="I6"/>
      <c r="J6" s="35"/>
      <c r="K6" s="38"/>
      <c r="L6" s="35"/>
      <c r="M6" s="35"/>
    </row>
    <row r="7" spans="2:15" ht="18.600000000000001" customHeight="1">
      <c r="B7" s="125"/>
      <c r="C7" s="135">
        <v>33</v>
      </c>
      <c r="D7" s="135">
        <v>37.5</v>
      </c>
      <c r="E7" s="135">
        <v>38</v>
      </c>
      <c r="F7" s="135">
        <v>44</v>
      </c>
      <c r="G7" s="135">
        <v>43</v>
      </c>
      <c r="I7"/>
      <c r="J7" s="35"/>
      <c r="K7" s="38"/>
      <c r="L7" s="35"/>
      <c r="M7" s="35"/>
    </row>
    <row r="8" spans="2:15" ht="18.600000000000001" customHeight="1">
      <c r="B8" s="290" t="s">
        <v>450</v>
      </c>
      <c r="C8" s="290"/>
      <c r="D8" s="290"/>
      <c r="E8" s="290"/>
      <c r="F8" s="290"/>
      <c r="G8" s="290"/>
      <c r="H8" s="32"/>
      <c r="I8" s="39"/>
      <c r="J8" s="35"/>
      <c r="K8" s="58"/>
      <c r="L8" s="59"/>
      <c r="M8" s="35"/>
    </row>
    <row r="9" spans="2:15" ht="18.600000000000001" customHeight="1">
      <c r="B9" s="290" t="s">
        <v>462</v>
      </c>
      <c r="C9" s="290"/>
      <c r="D9" s="290"/>
      <c r="E9" s="290"/>
      <c r="F9" s="290"/>
      <c r="G9" s="290"/>
      <c r="H9" s="32"/>
      <c r="I9" s="32"/>
      <c r="J9" s="35"/>
      <c r="K9" s="58"/>
      <c r="L9" s="59"/>
      <c r="M9" s="35"/>
    </row>
    <row r="10" spans="2:15" ht="18.600000000000001" customHeight="1">
      <c r="B10" s="35"/>
      <c r="C10" s="38"/>
      <c r="D10" s="35"/>
      <c r="E10" s="38"/>
      <c r="F10" s="38"/>
      <c r="G10" s="38"/>
      <c r="H10" s="38"/>
      <c r="I10" s="38"/>
      <c r="J10" s="35"/>
      <c r="K10" s="38"/>
      <c r="L10" s="35"/>
      <c r="M10" s="35"/>
    </row>
    <row r="11" spans="2:15" ht="36.950000000000003" customHeight="1">
      <c r="B11" s="159" t="s">
        <v>452</v>
      </c>
      <c r="C11" s="205">
        <v>2025</v>
      </c>
      <c r="D11" s="185">
        <v>2024</v>
      </c>
      <c r="E11" s="205">
        <v>2023</v>
      </c>
      <c r="F11" s="205">
        <v>2022</v>
      </c>
      <c r="G11" s="185">
        <v>2021</v>
      </c>
      <c r="I11"/>
      <c r="J11" s="35"/>
      <c r="K11" s="38"/>
      <c r="L11" s="35"/>
      <c r="M11" s="35"/>
    </row>
    <row r="12" spans="2:15" ht="18.600000000000001" customHeight="1">
      <c r="B12" s="125"/>
      <c r="C12" s="135">
        <v>46</v>
      </c>
      <c r="D12" s="135">
        <v>50</v>
      </c>
      <c r="E12" s="135">
        <v>50</v>
      </c>
      <c r="F12" s="135">
        <v>54</v>
      </c>
      <c r="G12" s="135">
        <v>55</v>
      </c>
      <c r="I12"/>
      <c r="J12" s="35"/>
      <c r="K12" s="38"/>
      <c r="L12" s="35"/>
      <c r="M12" s="35"/>
    </row>
    <row r="13" spans="2:15" ht="18.600000000000001" customHeight="1">
      <c r="B13" s="290" t="s">
        <v>450</v>
      </c>
      <c r="C13" s="290"/>
      <c r="D13" s="290"/>
      <c r="E13" s="290"/>
      <c r="F13" s="290"/>
      <c r="G13" s="290"/>
      <c r="H13" s="32"/>
      <c r="I13" s="39"/>
      <c r="J13" s="38"/>
      <c r="K13" s="38"/>
      <c r="L13" s="35"/>
      <c r="M13" s="35"/>
    </row>
    <row r="14" spans="2:15" ht="18.600000000000001" customHeight="1">
      <c r="B14" s="290" t="s">
        <v>462</v>
      </c>
      <c r="C14" s="290"/>
      <c r="D14" s="290"/>
      <c r="E14" s="290"/>
      <c r="F14" s="290"/>
      <c r="G14" s="290"/>
      <c r="H14" s="32"/>
      <c r="I14" s="39"/>
      <c r="J14" s="38"/>
      <c r="K14" s="38"/>
      <c r="L14" s="35"/>
      <c r="M14" s="35"/>
    </row>
    <row r="15" spans="2:15" ht="18.600000000000001" customHeight="1">
      <c r="B15" s="35"/>
      <c r="C15" s="38"/>
      <c r="D15" s="35"/>
      <c r="E15" s="35"/>
      <c r="F15" s="38"/>
      <c r="G15" s="38"/>
      <c r="H15" s="38"/>
      <c r="I15" s="38"/>
      <c r="J15" s="38"/>
      <c r="K15" s="38"/>
      <c r="L15" s="35"/>
      <c r="M15" s="35"/>
    </row>
    <row r="16" spans="2:15" ht="18.600000000000001" customHeight="1">
      <c r="B16" s="181" t="s">
        <v>267</v>
      </c>
      <c r="C16" s="215">
        <v>2025</v>
      </c>
      <c r="D16" s="215"/>
      <c r="E16" s="215">
        <v>2024</v>
      </c>
      <c r="F16" s="215"/>
      <c r="G16" s="215">
        <v>2023</v>
      </c>
      <c r="H16" s="215"/>
      <c r="I16" s="215">
        <v>2022</v>
      </c>
      <c r="J16" s="215"/>
      <c r="K16" s="215">
        <v>2021</v>
      </c>
      <c r="L16" s="215"/>
      <c r="M16" s="35"/>
    </row>
    <row r="17" spans="2:19" ht="18.600000000000001" customHeight="1">
      <c r="B17" s="125"/>
      <c r="C17" s="222" t="s">
        <v>268</v>
      </c>
      <c r="D17" s="125" t="s">
        <v>56</v>
      </c>
      <c r="E17" s="125" t="s">
        <v>268</v>
      </c>
      <c r="F17" s="125" t="s">
        <v>56</v>
      </c>
      <c r="G17" s="135" t="s">
        <v>268</v>
      </c>
      <c r="H17" s="135" t="s">
        <v>56</v>
      </c>
      <c r="I17" s="135" t="s">
        <v>268</v>
      </c>
      <c r="J17" s="135" t="s">
        <v>56</v>
      </c>
      <c r="K17" s="135" t="s">
        <v>268</v>
      </c>
      <c r="L17" s="135" t="s">
        <v>56</v>
      </c>
      <c r="M17" s="35"/>
    </row>
    <row r="18" spans="2:19" ht="18.600000000000001" customHeight="1">
      <c r="B18" s="125" t="s">
        <v>269</v>
      </c>
      <c r="C18" s="135">
        <v>8</v>
      </c>
      <c r="D18" s="155">
        <v>66.66</v>
      </c>
      <c r="E18" s="135">
        <v>8</v>
      </c>
      <c r="F18" s="155">
        <v>66.66</v>
      </c>
      <c r="G18" s="135">
        <v>8</v>
      </c>
      <c r="H18" s="155">
        <v>66.66</v>
      </c>
      <c r="I18" s="135">
        <v>8</v>
      </c>
      <c r="J18" s="155">
        <v>61.5</v>
      </c>
      <c r="K18" s="135">
        <v>7</v>
      </c>
      <c r="L18" s="223">
        <v>64</v>
      </c>
      <c r="M18" s="35"/>
    </row>
    <row r="19" spans="2:19" ht="18.600000000000001" customHeight="1">
      <c r="B19" s="125" t="s">
        <v>270</v>
      </c>
      <c r="C19" s="119" t="s">
        <v>229</v>
      </c>
      <c r="D19" s="119"/>
      <c r="E19" s="119" t="s">
        <v>229</v>
      </c>
      <c r="F19" s="224"/>
      <c r="G19" s="135">
        <v>1</v>
      </c>
      <c r="H19" s="225">
        <v>8.33</v>
      </c>
      <c r="I19" s="135">
        <v>1</v>
      </c>
      <c r="J19" s="155">
        <v>7.7</v>
      </c>
      <c r="K19" s="135">
        <v>1</v>
      </c>
      <c r="L19" s="223">
        <v>9</v>
      </c>
      <c r="M19" s="35"/>
    </row>
    <row r="20" spans="2:19" ht="18.600000000000001" customHeight="1">
      <c r="B20" s="125" t="s">
        <v>271</v>
      </c>
      <c r="C20" s="135">
        <v>1</v>
      </c>
      <c r="D20" s="155">
        <v>8.33</v>
      </c>
      <c r="E20" s="135">
        <v>1</v>
      </c>
      <c r="F20" s="155">
        <v>8.33</v>
      </c>
      <c r="G20" s="135">
        <v>1</v>
      </c>
      <c r="H20" s="155">
        <v>8.33</v>
      </c>
      <c r="I20" s="135">
        <v>1</v>
      </c>
      <c r="J20" s="155">
        <v>7.7</v>
      </c>
      <c r="K20" s="135">
        <v>1</v>
      </c>
      <c r="L20" s="223">
        <v>9</v>
      </c>
      <c r="M20" s="35"/>
    </row>
    <row r="21" spans="2:19" ht="18.600000000000001" customHeight="1">
      <c r="B21" s="125" t="s">
        <v>272</v>
      </c>
      <c r="C21" s="119" t="s">
        <v>229</v>
      </c>
      <c r="D21" s="119"/>
      <c r="E21" s="135">
        <v>1</v>
      </c>
      <c r="F21" s="155">
        <v>8.33</v>
      </c>
      <c r="G21" s="135">
        <v>1</v>
      </c>
      <c r="H21" s="155">
        <v>8.33</v>
      </c>
      <c r="I21" s="135">
        <v>1</v>
      </c>
      <c r="J21" s="155">
        <v>7.7</v>
      </c>
      <c r="K21" s="135">
        <v>1</v>
      </c>
      <c r="L21" s="223">
        <v>9</v>
      </c>
      <c r="M21" s="35"/>
    </row>
    <row r="22" spans="2:19" ht="18.600000000000001" customHeight="1">
      <c r="B22" s="125" t="s">
        <v>273</v>
      </c>
      <c r="C22" s="119" t="s">
        <v>229</v>
      </c>
      <c r="D22" s="119"/>
      <c r="E22" s="119" t="s">
        <v>229</v>
      </c>
      <c r="F22" s="224"/>
      <c r="G22" s="226" t="s">
        <v>229</v>
      </c>
      <c r="H22" s="227"/>
      <c r="I22" s="135">
        <v>1</v>
      </c>
      <c r="J22" s="155">
        <v>7.7</v>
      </c>
      <c r="K22" s="135">
        <v>1</v>
      </c>
      <c r="L22" s="223">
        <v>9</v>
      </c>
      <c r="M22" s="35"/>
    </row>
    <row r="23" spans="2:19" ht="18.600000000000001" customHeight="1">
      <c r="B23" s="125" t="s">
        <v>274</v>
      </c>
      <c r="C23" s="135">
        <v>1</v>
      </c>
      <c r="D23" s="155">
        <v>8.33</v>
      </c>
      <c r="E23" s="135">
        <v>1</v>
      </c>
      <c r="F23" s="155">
        <v>8.33</v>
      </c>
      <c r="G23" s="135">
        <v>1</v>
      </c>
      <c r="H23" s="225">
        <v>8.33</v>
      </c>
      <c r="I23" s="135">
        <v>1</v>
      </c>
      <c r="J23" s="155">
        <v>7.7</v>
      </c>
      <c r="K23" s="228" t="s">
        <v>229</v>
      </c>
      <c r="L23" s="229"/>
      <c r="M23" s="35"/>
    </row>
    <row r="24" spans="2:19" ht="18.600000000000001" customHeight="1">
      <c r="B24" s="125" t="s">
        <v>275</v>
      </c>
      <c r="C24" s="135">
        <v>1</v>
      </c>
      <c r="D24" s="155">
        <v>8.33</v>
      </c>
      <c r="E24" s="135">
        <v>1</v>
      </c>
      <c r="F24" s="155">
        <v>8.33</v>
      </c>
      <c r="G24" s="228" t="s">
        <v>229</v>
      </c>
      <c r="H24" s="228"/>
      <c r="I24" s="230" t="s">
        <v>229</v>
      </c>
      <c r="J24" s="228"/>
      <c r="K24" s="228" t="s">
        <v>229</v>
      </c>
      <c r="L24" s="229"/>
      <c r="M24" s="35"/>
    </row>
    <row r="25" spans="2:19" ht="18.600000000000001" customHeight="1">
      <c r="B25" s="125" t="s">
        <v>276</v>
      </c>
      <c r="C25" s="135">
        <v>1</v>
      </c>
      <c r="D25" s="225">
        <v>8.33</v>
      </c>
      <c r="E25" s="228" t="s">
        <v>229</v>
      </c>
      <c r="F25" s="228"/>
      <c r="G25" s="228" t="s">
        <v>229</v>
      </c>
      <c r="H25" s="228"/>
      <c r="I25" s="230" t="s">
        <v>229</v>
      </c>
      <c r="J25" s="228"/>
      <c r="K25" s="228" t="s">
        <v>229</v>
      </c>
      <c r="L25" s="229"/>
      <c r="M25" s="35"/>
    </row>
    <row r="26" spans="2:19" ht="18.600000000000001" customHeight="1">
      <c r="B26" s="290" t="s">
        <v>451</v>
      </c>
      <c r="C26" s="290"/>
      <c r="D26" s="290"/>
      <c r="E26" s="290"/>
      <c r="F26" s="290"/>
      <c r="G26" s="290"/>
      <c r="H26" s="290"/>
      <c r="I26" s="290"/>
      <c r="J26" s="290"/>
      <c r="K26" s="290"/>
      <c r="L26" s="290"/>
      <c r="M26" s="35"/>
    </row>
    <row r="27" spans="2:19" ht="18.600000000000001" customHeight="1">
      <c r="B27" s="35"/>
      <c r="C27" s="38"/>
      <c r="D27" s="120"/>
      <c r="E27" s="35"/>
      <c r="F27" s="38"/>
      <c r="G27" s="38"/>
      <c r="H27" s="38"/>
      <c r="I27" s="38"/>
      <c r="J27" s="52"/>
      <c r="K27" s="38"/>
      <c r="L27" s="35"/>
      <c r="M27" s="35"/>
    </row>
    <row r="28" spans="2:19" ht="18.600000000000001" customHeight="1">
      <c r="B28" s="181" t="s">
        <v>277</v>
      </c>
      <c r="C28" s="215">
        <v>2025</v>
      </c>
      <c r="D28" s="215"/>
      <c r="E28" s="215">
        <v>2024</v>
      </c>
      <c r="F28" s="215"/>
      <c r="G28" s="215">
        <v>2023</v>
      </c>
      <c r="H28" s="215"/>
      <c r="I28" s="215">
        <v>2022</v>
      </c>
      <c r="J28" s="215"/>
      <c r="K28" s="215">
        <v>2021</v>
      </c>
      <c r="L28" s="215"/>
      <c r="M28" s="35"/>
      <c r="N28"/>
      <c r="O28"/>
      <c r="P28"/>
      <c r="Q28"/>
      <c r="R28"/>
      <c r="S28"/>
    </row>
    <row r="29" spans="2:19" ht="18.600000000000001" customHeight="1">
      <c r="B29" s="125"/>
      <c r="C29" s="222" t="s">
        <v>268</v>
      </c>
      <c r="D29" s="125" t="s">
        <v>56</v>
      </c>
      <c r="E29" s="125" t="s">
        <v>268</v>
      </c>
      <c r="F29" s="125" t="s">
        <v>56</v>
      </c>
      <c r="G29" s="135" t="s">
        <v>278</v>
      </c>
      <c r="H29" s="135" t="s">
        <v>56</v>
      </c>
      <c r="I29" s="135" t="s">
        <v>278</v>
      </c>
      <c r="J29" s="135" t="s">
        <v>56</v>
      </c>
      <c r="K29" s="135" t="s">
        <v>268</v>
      </c>
      <c r="L29" s="135" t="s">
        <v>56</v>
      </c>
      <c r="M29" s="35"/>
      <c r="N29"/>
      <c r="O29"/>
      <c r="P29"/>
      <c r="Q29"/>
      <c r="R29"/>
      <c r="S29"/>
    </row>
    <row r="30" spans="2:19" ht="18.600000000000001" customHeight="1">
      <c r="B30" s="125" t="s">
        <v>269</v>
      </c>
      <c r="C30" s="135">
        <v>4</v>
      </c>
      <c r="D30" s="155">
        <v>44.44</v>
      </c>
      <c r="E30" s="135">
        <v>4</v>
      </c>
      <c r="F30" s="155">
        <v>44.44</v>
      </c>
      <c r="G30" s="135">
        <v>4</v>
      </c>
      <c r="H30" s="155">
        <v>44.44</v>
      </c>
      <c r="I30" s="135">
        <v>3</v>
      </c>
      <c r="J30" s="155">
        <v>37.5</v>
      </c>
      <c r="K30" s="135">
        <v>2</v>
      </c>
      <c r="L30" s="231">
        <v>25</v>
      </c>
      <c r="M30" s="35"/>
      <c r="N30"/>
      <c r="O30"/>
      <c r="P30"/>
      <c r="Q30"/>
      <c r="R30"/>
      <c r="S30"/>
    </row>
    <row r="31" spans="2:19" ht="18.600000000000001" customHeight="1">
      <c r="B31" s="125" t="s">
        <v>279</v>
      </c>
      <c r="C31" s="135">
        <v>1</v>
      </c>
      <c r="D31" s="155">
        <v>11.11</v>
      </c>
      <c r="E31" s="135">
        <v>1</v>
      </c>
      <c r="F31" s="155">
        <v>11.11</v>
      </c>
      <c r="G31" s="135">
        <v>1</v>
      </c>
      <c r="H31" s="155">
        <v>11.11</v>
      </c>
      <c r="I31" s="135">
        <v>1</v>
      </c>
      <c r="J31" s="155">
        <v>12.5</v>
      </c>
      <c r="K31" s="135">
        <v>1</v>
      </c>
      <c r="L31" s="231">
        <v>12.5</v>
      </c>
      <c r="M31" s="35"/>
      <c r="N31"/>
      <c r="O31"/>
      <c r="P31"/>
      <c r="Q31"/>
      <c r="R31"/>
      <c r="S31"/>
    </row>
    <row r="32" spans="2:19" ht="18.600000000000001" customHeight="1">
      <c r="B32" s="125" t="s">
        <v>280</v>
      </c>
      <c r="C32" s="135">
        <v>2</v>
      </c>
      <c r="D32" s="155">
        <v>22.22</v>
      </c>
      <c r="E32" s="135">
        <v>2</v>
      </c>
      <c r="F32" s="155">
        <v>22.22</v>
      </c>
      <c r="G32" s="135">
        <v>2</v>
      </c>
      <c r="H32" s="155">
        <v>22.22</v>
      </c>
      <c r="I32" s="135">
        <v>2</v>
      </c>
      <c r="J32" s="155">
        <v>25</v>
      </c>
      <c r="K32" s="135">
        <v>2</v>
      </c>
      <c r="L32" s="231">
        <v>25</v>
      </c>
      <c r="M32" s="35"/>
      <c r="N32"/>
      <c r="O32"/>
      <c r="P32"/>
      <c r="Q32"/>
      <c r="R32"/>
      <c r="S32"/>
    </row>
    <row r="33" spans="2:19" ht="18.600000000000001" customHeight="1">
      <c r="B33" s="125" t="s">
        <v>271</v>
      </c>
      <c r="C33" s="119" t="s">
        <v>229</v>
      </c>
      <c r="D33" s="119"/>
      <c r="E33" s="135">
        <v>1</v>
      </c>
      <c r="F33" s="155">
        <v>11.11</v>
      </c>
      <c r="G33" s="135">
        <v>1</v>
      </c>
      <c r="H33" s="155">
        <v>11.11</v>
      </c>
      <c r="I33" s="135">
        <v>1</v>
      </c>
      <c r="J33" s="155">
        <v>12.5</v>
      </c>
      <c r="K33" s="135">
        <v>1</v>
      </c>
      <c r="L33" s="231">
        <v>12.5</v>
      </c>
      <c r="M33" s="35"/>
      <c r="N33"/>
      <c r="O33"/>
      <c r="P33"/>
      <c r="Q33"/>
      <c r="R33"/>
      <c r="S33"/>
    </row>
    <row r="34" spans="2:19" ht="18.600000000000001" customHeight="1">
      <c r="B34" s="125" t="s">
        <v>281</v>
      </c>
      <c r="C34" s="135">
        <v>1</v>
      </c>
      <c r="D34" s="155">
        <v>11.11</v>
      </c>
      <c r="E34" s="119" t="s">
        <v>229</v>
      </c>
      <c r="F34" s="227"/>
      <c r="G34" s="226" t="s">
        <v>229</v>
      </c>
      <c r="H34" s="227"/>
      <c r="I34" s="228" t="s">
        <v>229</v>
      </c>
      <c r="J34" s="230"/>
      <c r="K34" s="135">
        <v>1</v>
      </c>
      <c r="L34" s="231">
        <v>12.5</v>
      </c>
      <c r="M34" s="35"/>
      <c r="N34"/>
      <c r="O34"/>
      <c r="P34"/>
      <c r="Q34"/>
      <c r="R34"/>
      <c r="S34"/>
    </row>
    <row r="35" spans="2:19" ht="18.600000000000001" customHeight="1">
      <c r="B35" s="125" t="s">
        <v>282</v>
      </c>
      <c r="C35" s="135">
        <v>1</v>
      </c>
      <c r="D35" s="155">
        <v>11.11</v>
      </c>
      <c r="E35" s="135">
        <v>1</v>
      </c>
      <c r="F35" s="155">
        <v>11.11</v>
      </c>
      <c r="G35" s="135">
        <v>1</v>
      </c>
      <c r="H35" s="155">
        <v>11.11</v>
      </c>
      <c r="I35" s="135">
        <v>1</v>
      </c>
      <c r="J35" s="155">
        <v>12.5</v>
      </c>
      <c r="K35" s="135">
        <v>1</v>
      </c>
      <c r="L35" s="231">
        <v>12.5</v>
      </c>
      <c r="M35" s="35"/>
      <c r="N35"/>
      <c r="O35"/>
      <c r="P35"/>
      <c r="Q35"/>
      <c r="R35"/>
      <c r="S35"/>
    </row>
    <row r="36" spans="2:19" ht="18.600000000000001" customHeight="1">
      <c r="B36" s="290" t="s">
        <v>451</v>
      </c>
      <c r="C36" s="290"/>
      <c r="D36" s="290"/>
      <c r="E36" s="290"/>
      <c r="F36" s="290"/>
      <c r="G36" s="290"/>
      <c r="H36" s="290"/>
      <c r="I36" s="290"/>
      <c r="J36" s="290"/>
      <c r="K36" s="290"/>
      <c r="L36" s="290"/>
      <c r="M36" s="35"/>
    </row>
    <row r="37" spans="2:19" ht="18.600000000000001" customHeight="1">
      <c r="B37" s="35"/>
      <c r="C37" s="38"/>
      <c r="D37" s="120"/>
      <c r="E37" s="35"/>
      <c r="F37" s="38"/>
      <c r="G37" s="38"/>
      <c r="H37" s="38"/>
      <c r="I37" s="38"/>
      <c r="J37" s="38"/>
      <c r="K37" s="38"/>
      <c r="L37" s="35"/>
      <c r="M37" s="35"/>
    </row>
    <row r="38" spans="2:19" ht="18.600000000000001" customHeight="1">
      <c r="B38" s="181" t="s">
        <v>546</v>
      </c>
      <c r="C38" s="154">
        <v>2025</v>
      </c>
      <c r="D38" s="163">
        <v>2024</v>
      </c>
      <c r="E38" s="154">
        <v>2023</v>
      </c>
      <c r="F38" s="154">
        <v>2022</v>
      </c>
      <c r="G38" s="154">
        <v>2021</v>
      </c>
      <c r="I38"/>
      <c r="J38" s="35"/>
      <c r="K38" s="38"/>
      <c r="L38" s="35"/>
      <c r="M38" s="35"/>
    </row>
    <row r="39" spans="2:19" ht="18.600000000000001" customHeight="1">
      <c r="B39" s="125" t="s">
        <v>283</v>
      </c>
      <c r="C39" s="155">
        <v>61</v>
      </c>
      <c r="D39" s="155">
        <v>39.200000000000003</v>
      </c>
      <c r="E39" s="156">
        <v>36.6</v>
      </c>
      <c r="F39" s="157">
        <v>32.1</v>
      </c>
      <c r="G39" s="164" t="s">
        <v>89</v>
      </c>
      <c r="I39"/>
      <c r="J39" s="83"/>
      <c r="K39" s="38"/>
      <c r="L39" s="35"/>
      <c r="M39" s="35"/>
    </row>
    <row r="40" spans="2:19" ht="18.600000000000001" customHeight="1">
      <c r="B40" s="288" t="s">
        <v>284</v>
      </c>
      <c r="C40" s="288"/>
      <c r="D40" s="288"/>
      <c r="E40" s="288"/>
      <c r="F40" s="288"/>
      <c r="G40" s="288"/>
      <c r="H40" s="108"/>
      <c r="I40" s="68"/>
      <c r="J40" s="68"/>
      <c r="K40" s="68"/>
      <c r="L40" s="68"/>
      <c r="M40" s="35"/>
    </row>
    <row r="41" spans="2:19" ht="18.600000000000001" customHeight="1">
      <c r="B41" s="288" t="s">
        <v>453</v>
      </c>
      <c r="C41" s="288"/>
      <c r="D41" s="288"/>
      <c r="E41" s="288"/>
      <c r="F41" s="288"/>
      <c r="G41" s="288"/>
      <c r="H41" s="82"/>
      <c r="I41" s="68"/>
      <c r="J41" s="68"/>
      <c r="K41" s="68"/>
      <c r="L41" s="68"/>
      <c r="M41" s="35"/>
    </row>
    <row r="42" spans="2:19" ht="19.5">
      <c r="B42" s="290" t="s">
        <v>464</v>
      </c>
      <c r="C42" s="290"/>
      <c r="D42" s="290"/>
      <c r="E42" s="290"/>
      <c r="F42" s="290"/>
      <c r="G42" s="290"/>
      <c r="H42" s="39"/>
      <c r="I42" s="39"/>
      <c r="J42" s="38"/>
      <c r="K42" s="38"/>
      <c r="L42" s="35"/>
      <c r="M42" s="35"/>
    </row>
    <row r="43" spans="2:19" ht="18">
      <c r="B43" s="290" t="s">
        <v>547</v>
      </c>
      <c r="C43" s="290"/>
      <c r="D43" s="290"/>
      <c r="E43" s="290"/>
      <c r="F43" s="290"/>
      <c r="G43" s="290"/>
    </row>
  </sheetData>
  <sheetProtection algorithmName="SHA-512" hashValue="6CDesZ9BLE8M9weFOZL6OnM9wxTvmBxdFl37EUeoauQ9dK611fYr3kpG3rl17v+LXFs50UNaB5AgTNVglpTzmQ==" saltValue="woRpBFiV/PZ2hcVXXGLbNA==" spinCount="100000" sheet="1" objects="1" scenarios="1"/>
  <mergeCells count="10">
    <mergeCell ref="B43:G43"/>
    <mergeCell ref="B42:G42"/>
    <mergeCell ref="B26:L26"/>
    <mergeCell ref="B36:L36"/>
    <mergeCell ref="B8:G8"/>
    <mergeCell ref="B9:G9"/>
    <mergeCell ref="B13:G13"/>
    <mergeCell ref="B14:G14"/>
    <mergeCell ref="B40:G40"/>
    <mergeCell ref="B41:G41"/>
  </mergeCells>
  <phoneticPr fontId="15" type="noConversion"/>
  <pageMargins left="0.7" right="0.7" top="0.75" bottom="0.75" header="0.3" footer="0.3"/>
  <pageSetup scale="47"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4">
    <tabColor theme="7"/>
    <pageSetUpPr fitToPage="1"/>
  </sheetPr>
  <dimension ref="A1:G9"/>
  <sheetViews>
    <sheetView showGridLines="0" workbookViewId="0"/>
  </sheetViews>
  <sheetFormatPr defaultColWidth="9.42578125" defaultRowHeight="14.25"/>
  <cols>
    <col min="1" max="1" width="4.42578125" style="1" customWidth="1"/>
    <col min="2" max="2" width="70.5703125" style="1" customWidth="1"/>
    <col min="3" max="4" width="20.5703125" style="1" customWidth="1"/>
    <col min="5" max="7" width="20.5703125" style="15" customWidth="1"/>
    <col min="8" max="16384" width="9.42578125" style="1"/>
  </cols>
  <sheetData>
    <row r="1" spans="1:7" ht="14.45" customHeight="1"/>
    <row r="2" spans="1:7" ht="14.45" customHeight="1"/>
    <row r="3" spans="1:7" ht="14.45" customHeight="1"/>
    <row r="4" spans="1:7" s="4" customFormat="1" ht="33" customHeight="1">
      <c r="B4" s="274" t="s">
        <v>285</v>
      </c>
      <c r="C4" s="274"/>
      <c r="D4" s="274"/>
      <c r="E4" s="274"/>
      <c r="F4" s="274"/>
      <c r="G4" s="274"/>
    </row>
    <row r="5" spans="1:7" ht="18.600000000000001" customHeight="1">
      <c r="A5" s="35"/>
      <c r="B5" s="35"/>
      <c r="C5" s="35"/>
      <c r="D5" s="35"/>
      <c r="E5" s="38"/>
      <c r="F5" s="38"/>
      <c r="G5" s="38"/>
    </row>
    <row r="6" spans="1:7" ht="18.600000000000001" customHeight="1">
      <c r="A6" s="35"/>
      <c r="B6" s="181" t="s">
        <v>286</v>
      </c>
      <c r="C6" s="154">
        <v>2025</v>
      </c>
      <c r="D6" s="154">
        <v>2024</v>
      </c>
      <c r="E6" s="154">
        <v>2023</v>
      </c>
      <c r="F6" s="154">
        <v>2022</v>
      </c>
      <c r="G6" s="154">
        <v>2021</v>
      </c>
    </row>
    <row r="7" spans="1:7" ht="18.600000000000001" customHeight="1">
      <c r="A7" s="35"/>
      <c r="B7" s="125" t="s">
        <v>103</v>
      </c>
      <c r="C7" s="135">
        <v>97</v>
      </c>
      <c r="D7" s="134">
        <v>97</v>
      </c>
      <c r="E7" s="134">
        <v>97</v>
      </c>
      <c r="F7" s="134">
        <v>97</v>
      </c>
      <c r="G7" s="134">
        <v>96</v>
      </c>
    </row>
    <row r="8" spans="1:7" ht="35.25" customHeight="1">
      <c r="A8" s="35"/>
      <c r="B8" s="288" t="s">
        <v>454</v>
      </c>
      <c r="C8" s="288"/>
      <c r="D8" s="288"/>
      <c r="E8" s="288"/>
      <c r="F8" s="288"/>
      <c r="G8" s="288"/>
    </row>
    <row r="9" spans="1:7" ht="18">
      <c r="B9" s="326" t="s">
        <v>462</v>
      </c>
      <c r="C9" s="326"/>
      <c r="D9" s="326"/>
      <c r="E9" s="326"/>
      <c r="F9" s="326"/>
      <c r="G9" s="326"/>
    </row>
  </sheetData>
  <sheetProtection algorithmName="SHA-512" hashValue="GtppMqXxilqhlAfhWp5LDDLr1+2d6+9Tf3AaRJ3CHGHMXFvWhm+FNQGBxywlLySxKJinXMlCvC3BG/EmTOIiuA==" saltValue="sgBZ7S+fWmhMShdgoZ6pvQ==" spinCount="100000" sheet="1" objects="1" scenarios="1"/>
  <mergeCells count="3">
    <mergeCell ref="B8:G8"/>
    <mergeCell ref="B4:G4"/>
    <mergeCell ref="B9:G9"/>
  </mergeCells>
  <pageMargins left="0.7" right="0.7" top="0.75" bottom="0.75" header="0.3" footer="0.3"/>
  <pageSetup scale="5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BAFD8-B9A7-4795-AE71-2962987B6E3D}">
  <sheetPr codeName="Sheet23">
    <tabColor theme="7"/>
  </sheetPr>
  <dimension ref="B1:I41"/>
  <sheetViews>
    <sheetView showGridLines="0" topLeftCell="B1" zoomScaleNormal="100" workbookViewId="0"/>
  </sheetViews>
  <sheetFormatPr defaultRowHeight="13.5" customHeight="1"/>
  <cols>
    <col min="1" max="1" width="4.42578125" customWidth="1"/>
    <col min="2" max="2" width="70.5703125" style="11" customWidth="1"/>
    <col min="3" max="4" width="30.7109375" customWidth="1"/>
    <col min="5" max="5" width="15.7109375" customWidth="1"/>
    <col min="6" max="6" width="15.7109375" style="28" customWidth="1"/>
    <col min="7" max="7" width="30.7109375" style="28" customWidth="1"/>
    <col min="8" max="8" width="100.7109375" customWidth="1"/>
    <col min="11" max="11" width="36.140625" customWidth="1"/>
  </cols>
  <sheetData>
    <row r="1" spans="2:9" ht="14.45" customHeight="1"/>
    <row r="2" spans="2:9" ht="14.45" customHeight="1"/>
    <row r="3" spans="2:9" ht="14.45" customHeight="1"/>
    <row r="4" spans="2:9" ht="33" customHeight="1">
      <c r="B4" s="327" t="s">
        <v>510</v>
      </c>
      <c r="C4" s="327"/>
      <c r="D4" s="327"/>
      <c r="E4" s="327"/>
      <c r="F4" s="327"/>
      <c r="G4" s="327"/>
      <c r="H4" s="327"/>
    </row>
    <row r="5" spans="2:9" ht="19.5">
      <c r="B5" s="45"/>
      <c r="C5" s="35"/>
      <c r="D5" s="35"/>
      <c r="E5" s="35"/>
      <c r="F5" s="33"/>
      <c r="G5" s="33"/>
      <c r="H5" s="35"/>
      <c r="I5" s="35"/>
    </row>
    <row r="6" spans="2:9" ht="19.5">
      <c r="B6" s="232" t="s">
        <v>287</v>
      </c>
      <c r="C6" s="232" t="s">
        <v>18</v>
      </c>
      <c r="D6" s="232" t="s">
        <v>288</v>
      </c>
      <c r="E6" s="232" t="s">
        <v>289</v>
      </c>
      <c r="F6" s="232" t="s">
        <v>290</v>
      </c>
      <c r="G6" s="232" t="s">
        <v>291</v>
      </c>
      <c r="H6" s="232" t="s">
        <v>292</v>
      </c>
      <c r="I6" s="35"/>
    </row>
    <row r="7" spans="2:9" s="13" customFormat="1" ht="136.5">
      <c r="B7" s="233" t="s">
        <v>352</v>
      </c>
      <c r="C7" s="234" t="s">
        <v>293</v>
      </c>
      <c r="D7" s="234" t="s">
        <v>294</v>
      </c>
      <c r="E7" s="234" t="s">
        <v>295</v>
      </c>
      <c r="F7" s="234">
        <v>2025</v>
      </c>
      <c r="G7" s="233" t="s">
        <v>455</v>
      </c>
      <c r="H7" s="235" t="s">
        <v>555</v>
      </c>
      <c r="I7" s="46"/>
    </row>
    <row r="8" spans="2:9" s="13" customFormat="1" ht="136.5">
      <c r="B8" s="233" t="s">
        <v>296</v>
      </c>
      <c r="C8" s="234" t="s">
        <v>297</v>
      </c>
      <c r="D8" s="234" t="s">
        <v>294</v>
      </c>
      <c r="E8" s="234" t="s">
        <v>295</v>
      </c>
      <c r="F8" s="234">
        <v>2025</v>
      </c>
      <c r="G8" s="233" t="s">
        <v>455</v>
      </c>
      <c r="H8" s="235" t="s">
        <v>298</v>
      </c>
      <c r="I8" s="46"/>
    </row>
    <row r="9" spans="2:9" s="13" customFormat="1" ht="58.5">
      <c r="B9" s="233" t="s">
        <v>299</v>
      </c>
      <c r="C9" s="234" t="s">
        <v>297</v>
      </c>
      <c r="D9" s="234" t="s">
        <v>294</v>
      </c>
      <c r="E9" s="234" t="s">
        <v>295</v>
      </c>
      <c r="F9" s="234">
        <v>2025</v>
      </c>
      <c r="G9" s="233" t="s">
        <v>455</v>
      </c>
      <c r="H9" s="235" t="s">
        <v>300</v>
      </c>
      <c r="I9" s="46"/>
    </row>
    <row r="10" spans="2:9" s="13" customFormat="1" ht="97.5">
      <c r="B10" s="268" t="s">
        <v>301</v>
      </c>
      <c r="C10" s="234" t="s">
        <v>302</v>
      </c>
      <c r="D10" s="234" t="s">
        <v>294</v>
      </c>
      <c r="E10" s="234" t="s">
        <v>303</v>
      </c>
      <c r="F10" s="234">
        <v>2025</v>
      </c>
      <c r="G10" s="233" t="s">
        <v>511</v>
      </c>
      <c r="H10" s="235" t="s">
        <v>512</v>
      </c>
      <c r="I10" s="46"/>
    </row>
    <row r="11" spans="2:9" s="13" customFormat="1" ht="97.5">
      <c r="B11" s="236" t="s">
        <v>304</v>
      </c>
      <c r="C11" s="234" t="s">
        <v>305</v>
      </c>
      <c r="D11" s="234" t="s">
        <v>294</v>
      </c>
      <c r="E11" s="234" t="s">
        <v>295</v>
      </c>
      <c r="F11" s="234">
        <v>2025</v>
      </c>
      <c r="G11" s="233" t="s">
        <v>511</v>
      </c>
      <c r="H11" s="235" t="s">
        <v>513</v>
      </c>
      <c r="I11" s="46"/>
    </row>
    <row r="12" spans="2:9" s="13" customFormat="1" ht="57.95" customHeight="1">
      <c r="B12" s="268" t="s">
        <v>306</v>
      </c>
      <c r="C12" s="234" t="s">
        <v>305</v>
      </c>
      <c r="D12" s="234" t="s">
        <v>294</v>
      </c>
      <c r="E12" s="234" t="s">
        <v>303</v>
      </c>
      <c r="F12" s="234">
        <v>2025</v>
      </c>
      <c r="G12" s="233" t="s">
        <v>455</v>
      </c>
      <c r="H12" s="235" t="s">
        <v>514</v>
      </c>
      <c r="I12" s="46"/>
    </row>
    <row r="13" spans="2:9" s="13" customFormat="1" ht="95.1" customHeight="1">
      <c r="B13" s="233" t="s">
        <v>307</v>
      </c>
      <c r="C13" s="234" t="s">
        <v>297</v>
      </c>
      <c r="D13" s="234" t="s">
        <v>294</v>
      </c>
      <c r="E13" s="234" t="s">
        <v>295</v>
      </c>
      <c r="F13" s="234">
        <v>2025</v>
      </c>
      <c r="G13" s="233" t="s">
        <v>456</v>
      </c>
      <c r="H13" s="235" t="s">
        <v>515</v>
      </c>
      <c r="I13" s="46"/>
    </row>
    <row r="14" spans="2:9" s="13" customFormat="1" ht="78">
      <c r="B14" s="233" t="s">
        <v>308</v>
      </c>
      <c r="C14" s="234" t="s">
        <v>297</v>
      </c>
      <c r="D14" s="234" t="s">
        <v>294</v>
      </c>
      <c r="E14" s="234" t="s">
        <v>295</v>
      </c>
      <c r="F14" s="234">
        <v>2025</v>
      </c>
      <c r="G14" s="233" t="s">
        <v>455</v>
      </c>
      <c r="H14" s="235" t="s">
        <v>516</v>
      </c>
      <c r="I14" s="46"/>
    </row>
    <row r="15" spans="2:9" s="13" customFormat="1" ht="97.5">
      <c r="B15" s="269" t="s">
        <v>309</v>
      </c>
      <c r="C15" s="234" t="s">
        <v>310</v>
      </c>
      <c r="D15" s="234" t="s">
        <v>294</v>
      </c>
      <c r="E15" s="234" t="s">
        <v>303</v>
      </c>
      <c r="F15" s="234">
        <v>2024</v>
      </c>
      <c r="G15" s="233" t="s">
        <v>511</v>
      </c>
      <c r="H15" s="235" t="s">
        <v>517</v>
      </c>
      <c r="I15" s="46"/>
    </row>
    <row r="16" spans="2:9" s="13" customFormat="1" ht="97.5">
      <c r="B16" s="233" t="s">
        <v>311</v>
      </c>
      <c r="C16" s="234" t="s">
        <v>297</v>
      </c>
      <c r="D16" s="234" t="s">
        <v>294</v>
      </c>
      <c r="E16" s="234" t="s">
        <v>295</v>
      </c>
      <c r="F16" s="234">
        <v>2025</v>
      </c>
      <c r="G16" s="233" t="s">
        <v>511</v>
      </c>
      <c r="H16" s="235" t="s">
        <v>518</v>
      </c>
      <c r="I16" s="46"/>
    </row>
    <row r="17" spans="2:9" s="13" customFormat="1" ht="136.5">
      <c r="B17" s="268" t="s">
        <v>312</v>
      </c>
      <c r="C17" s="234" t="s">
        <v>305</v>
      </c>
      <c r="D17" s="234" t="s">
        <v>294</v>
      </c>
      <c r="E17" s="234" t="s">
        <v>303</v>
      </c>
      <c r="F17" s="234">
        <v>2025</v>
      </c>
      <c r="G17" s="233" t="s">
        <v>511</v>
      </c>
      <c r="H17" s="235" t="s">
        <v>519</v>
      </c>
      <c r="I17" s="46"/>
    </row>
    <row r="18" spans="2:9" s="13" customFormat="1" ht="97.5">
      <c r="B18" s="236" t="s">
        <v>313</v>
      </c>
      <c r="C18" s="234" t="s">
        <v>302</v>
      </c>
      <c r="D18" s="234" t="s">
        <v>294</v>
      </c>
      <c r="E18" s="234" t="s">
        <v>295</v>
      </c>
      <c r="F18" s="234">
        <v>2025</v>
      </c>
      <c r="G18" s="233" t="s">
        <v>455</v>
      </c>
      <c r="H18" s="235" t="s">
        <v>520</v>
      </c>
      <c r="I18" s="46"/>
    </row>
    <row r="19" spans="2:9" s="13" customFormat="1" ht="97.5">
      <c r="B19" s="233" t="s">
        <v>314</v>
      </c>
      <c r="C19" s="234" t="s">
        <v>297</v>
      </c>
      <c r="D19" s="234" t="s">
        <v>294</v>
      </c>
      <c r="E19" s="234" t="s">
        <v>295</v>
      </c>
      <c r="F19" s="234">
        <v>2025</v>
      </c>
      <c r="G19" s="233" t="s">
        <v>511</v>
      </c>
      <c r="H19" s="235" t="s">
        <v>315</v>
      </c>
      <c r="I19" s="46"/>
    </row>
    <row r="20" spans="2:9" s="13" customFormat="1" ht="97.5">
      <c r="B20" s="237" t="s">
        <v>316</v>
      </c>
      <c r="C20" s="234" t="s">
        <v>293</v>
      </c>
      <c r="D20" s="234" t="s">
        <v>317</v>
      </c>
      <c r="E20" s="234" t="s">
        <v>295</v>
      </c>
      <c r="F20" s="234">
        <v>2024</v>
      </c>
      <c r="G20" s="233" t="s">
        <v>511</v>
      </c>
      <c r="H20" s="235" t="s">
        <v>318</v>
      </c>
      <c r="I20" s="46"/>
    </row>
    <row r="21" spans="2:9" s="13" customFormat="1" ht="156">
      <c r="B21" s="238" t="s">
        <v>319</v>
      </c>
      <c r="C21" s="234" t="s">
        <v>320</v>
      </c>
      <c r="D21" s="234" t="s">
        <v>317</v>
      </c>
      <c r="E21" s="234" t="s">
        <v>295</v>
      </c>
      <c r="F21" s="234">
        <v>2024</v>
      </c>
      <c r="G21" s="233" t="s">
        <v>521</v>
      </c>
      <c r="H21" s="235" t="s">
        <v>522</v>
      </c>
      <c r="I21" s="46"/>
    </row>
    <row r="22" spans="2:9" s="13" customFormat="1" ht="58.5">
      <c r="B22" s="233" t="s">
        <v>321</v>
      </c>
      <c r="C22" s="234" t="s">
        <v>297</v>
      </c>
      <c r="D22" s="234" t="s">
        <v>294</v>
      </c>
      <c r="E22" s="234" t="s">
        <v>295</v>
      </c>
      <c r="F22" s="234">
        <v>2025</v>
      </c>
      <c r="G22" s="233" t="s">
        <v>523</v>
      </c>
      <c r="H22" s="235" t="s">
        <v>524</v>
      </c>
      <c r="I22" s="46"/>
    </row>
    <row r="23" spans="2:9" s="13" customFormat="1" ht="58.5">
      <c r="B23" s="233" t="s">
        <v>322</v>
      </c>
      <c r="C23" s="234" t="s">
        <v>323</v>
      </c>
      <c r="D23" s="234" t="s">
        <v>317</v>
      </c>
      <c r="E23" s="234" t="s">
        <v>295</v>
      </c>
      <c r="F23" s="234">
        <v>2024</v>
      </c>
      <c r="G23" s="233" t="s">
        <v>455</v>
      </c>
      <c r="H23" s="235" t="s">
        <v>525</v>
      </c>
      <c r="I23" s="46"/>
    </row>
    <row r="24" spans="2:9" s="13" customFormat="1" ht="58.5">
      <c r="B24" s="233" t="s">
        <v>324</v>
      </c>
      <c r="C24" s="234" t="s">
        <v>297</v>
      </c>
      <c r="D24" s="234" t="s">
        <v>294</v>
      </c>
      <c r="E24" s="234" t="s">
        <v>295</v>
      </c>
      <c r="F24" s="234">
        <v>2025</v>
      </c>
      <c r="G24" s="233" t="s">
        <v>455</v>
      </c>
      <c r="H24" s="235" t="s">
        <v>526</v>
      </c>
      <c r="I24" s="46"/>
    </row>
    <row r="25" spans="2:9" s="13" customFormat="1" ht="117">
      <c r="B25" s="233" t="s">
        <v>325</v>
      </c>
      <c r="C25" s="234" t="s">
        <v>305</v>
      </c>
      <c r="D25" s="234" t="s">
        <v>294</v>
      </c>
      <c r="E25" s="234" t="s">
        <v>295</v>
      </c>
      <c r="F25" s="234">
        <v>2025</v>
      </c>
      <c r="G25" s="233" t="s">
        <v>455</v>
      </c>
      <c r="H25" s="235" t="s">
        <v>527</v>
      </c>
      <c r="I25" s="46"/>
    </row>
    <row r="26" spans="2:9" s="13" customFormat="1" ht="58.5">
      <c r="B26" s="233" t="s">
        <v>326</v>
      </c>
      <c r="C26" s="234" t="s">
        <v>297</v>
      </c>
      <c r="D26" s="234" t="s">
        <v>294</v>
      </c>
      <c r="E26" s="234" t="s">
        <v>295</v>
      </c>
      <c r="F26" s="234">
        <v>2025</v>
      </c>
      <c r="G26" s="233" t="s">
        <v>455</v>
      </c>
      <c r="H26" s="235" t="s">
        <v>530</v>
      </c>
      <c r="I26" s="46"/>
    </row>
    <row r="27" spans="2:9" s="13" customFormat="1" ht="78">
      <c r="B27" s="233" t="s">
        <v>327</v>
      </c>
      <c r="C27" s="234" t="s">
        <v>297</v>
      </c>
      <c r="D27" s="234" t="s">
        <v>317</v>
      </c>
      <c r="E27" s="234" t="s">
        <v>295</v>
      </c>
      <c r="F27" s="234">
        <v>2025</v>
      </c>
      <c r="G27" s="233" t="s">
        <v>328</v>
      </c>
      <c r="H27" s="235" t="s">
        <v>531</v>
      </c>
      <c r="I27" s="46"/>
    </row>
    <row r="28" spans="2:9" s="13" customFormat="1" ht="94.5" customHeight="1">
      <c r="B28" s="233" t="s">
        <v>329</v>
      </c>
      <c r="C28" s="234" t="s">
        <v>297</v>
      </c>
      <c r="D28" s="234" t="s">
        <v>294</v>
      </c>
      <c r="E28" s="234" t="s">
        <v>295</v>
      </c>
      <c r="F28" s="234">
        <v>2025</v>
      </c>
      <c r="G28" s="233" t="s">
        <v>511</v>
      </c>
      <c r="H28" s="235" t="s">
        <v>551</v>
      </c>
      <c r="I28" s="46"/>
    </row>
    <row r="29" spans="2:9" s="13" customFormat="1" ht="97.5">
      <c r="B29" s="233" t="s">
        <v>330</v>
      </c>
      <c r="C29" s="234" t="s">
        <v>331</v>
      </c>
      <c r="D29" s="234" t="s">
        <v>317</v>
      </c>
      <c r="E29" s="234" t="s">
        <v>295</v>
      </c>
      <c r="F29" s="234">
        <v>2024</v>
      </c>
      <c r="G29" s="233" t="s">
        <v>523</v>
      </c>
      <c r="H29" s="235" t="s">
        <v>532</v>
      </c>
      <c r="I29" s="46"/>
    </row>
    <row r="30" spans="2:9" s="13" customFormat="1" ht="39">
      <c r="B30" s="233" t="s">
        <v>332</v>
      </c>
      <c r="C30" s="234" t="s">
        <v>320</v>
      </c>
      <c r="D30" s="234" t="s">
        <v>317</v>
      </c>
      <c r="E30" s="234" t="s">
        <v>295</v>
      </c>
      <c r="F30" s="234">
        <v>2025</v>
      </c>
      <c r="G30" s="233" t="s">
        <v>455</v>
      </c>
      <c r="H30" s="235" t="s">
        <v>533</v>
      </c>
      <c r="I30" s="46"/>
    </row>
    <row r="31" spans="2:9" s="13" customFormat="1" ht="58.5">
      <c r="B31" s="233" t="s">
        <v>333</v>
      </c>
      <c r="C31" s="234" t="s">
        <v>305</v>
      </c>
      <c r="D31" s="234" t="s">
        <v>317</v>
      </c>
      <c r="E31" s="234" t="s">
        <v>295</v>
      </c>
      <c r="F31" s="234">
        <v>2025</v>
      </c>
      <c r="G31" s="233" t="s">
        <v>534</v>
      </c>
      <c r="H31" s="235" t="s">
        <v>535</v>
      </c>
      <c r="I31" s="46"/>
    </row>
    <row r="32" spans="2:9" s="13" customFormat="1" ht="97.5">
      <c r="B32" s="268" t="s">
        <v>334</v>
      </c>
      <c r="C32" s="234" t="s">
        <v>335</v>
      </c>
      <c r="D32" s="234" t="s">
        <v>294</v>
      </c>
      <c r="E32" s="234" t="s">
        <v>303</v>
      </c>
      <c r="F32" s="234">
        <v>2025</v>
      </c>
      <c r="G32" s="233" t="s">
        <v>511</v>
      </c>
      <c r="H32" s="235" t="s">
        <v>536</v>
      </c>
      <c r="I32" s="46"/>
    </row>
    <row r="33" spans="2:9" s="13" customFormat="1" ht="97.5">
      <c r="B33" s="268" t="s">
        <v>336</v>
      </c>
      <c r="C33" s="234" t="s">
        <v>337</v>
      </c>
      <c r="D33" s="234" t="s">
        <v>294</v>
      </c>
      <c r="E33" s="234" t="s">
        <v>303</v>
      </c>
      <c r="F33" s="234">
        <v>2025</v>
      </c>
      <c r="G33" s="233" t="s">
        <v>511</v>
      </c>
      <c r="H33" s="235" t="s">
        <v>458</v>
      </c>
      <c r="I33" s="46"/>
    </row>
    <row r="34" spans="2:9" s="13" customFormat="1" ht="58.5">
      <c r="B34" s="233" t="s">
        <v>338</v>
      </c>
      <c r="C34" s="234" t="s">
        <v>297</v>
      </c>
      <c r="D34" s="234" t="s">
        <v>294</v>
      </c>
      <c r="E34" s="234" t="s">
        <v>295</v>
      </c>
      <c r="F34" s="234">
        <v>2025</v>
      </c>
      <c r="G34" s="233" t="s">
        <v>523</v>
      </c>
      <c r="H34" s="235" t="s">
        <v>339</v>
      </c>
      <c r="I34" s="46"/>
    </row>
    <row r="35" spans="2:9" s="13" customFormat="1" ht="117">
      <c r="B35" s="269" t="s">
        <v>340</v>
      </c>
      <c r="C35" s="233" t="s">
        <v>341</v>
      </c>
      <c r="D35" s="234" t="s">
        <v>317</v>
      </c>
      <c r="E35" s="234" t="s">
        <v>303</v>
      </c>
      <c r="F35" s="234">
        <v>2025</v>
      </c>
      <c r="G35" s="233" t="s">
        <v>457</v>
      </c>
      <c r="H35" s="235" t="s">
        <v>537</v>
      </c>
      <c r="I35" s="46"/>
    </row>
    <row r="36" spans="2:9" s="13" customFormat="1" ht="117">
      <c r="B36" s="268" t="s">
        <v>342</v>
      </c>
      <c r="C36" s="234" t="s">
        <v>343</v>
      </c>
      <c r="D36" s="234" t="s">
        <v>344</v>
      </c>
      <c r="E36" s="234" t="s">
        <v>303</v>
      </c>
      <c r="F36" s="234">
        <v>2024</v>
      </c>
      <c r="G36" s="233" t="s">
        <v>345</v>
      </c>
      <c r="H36" s="235" t="s">
        <v>538</v>
      </c>
      <c r="I36" s="46"/>
    </row>
    <row r="37" spans="2:9" ht="78.95" customHeight="1">
      <c r="B37" s="270" t="s">
        <v>346</v>
      </c>
      <c r="C37" s="234" t="s">
        <v>317</v>
      </c>
      <c r="D37" s="234" t="s">
        <v>294</v>
      </c>
      <c r="E37" s="234" t="s">
        <v>303</v>
      </c>
      <c r="F37" s="234">
        <v>2024</v>
      </c>
      <c r="G37" s="233" t="s">
        <v>511</v>
      </c>
      <c r="H37" s="235" t="s">
        <v>539</v>
      </c>
      <c r="I37" s="35"/>
    </row>
    <row r="38" spans="2:9" s="13" customFormat="1" ht="39">
      <c r="B38" s="268" t="s">
        <v>347</v>
      </c>
      <c r="C38" s="234" t="s">
        <v>293</v>
      </c>
      <c r="D38" s="234" t="s">
        <v>294</v>
      </c>
      <c r="E38" s="234" t="s">
        <v>303</v>
      </c>
      <c r="F38" s="234">
        <v>2024</v>
      </c>
      <c r="G38" s="233" t="s">
        <v>455</v>
      </c>
      <c r="H38" s="235" t="s">
        <v>540</v>
      </c>
      <c r="I38" s="46"/>
    </row>
    <row r="39" spans="2:9" s="13" customFormat="1" ht="97.5">
      <c r="B39" s="233" t="s">
        <v>348</v>
      </c>
      <c r="C39" s="234" t="s">
        <v>331</v>
      </c>
      <c r="D39" s="234" t="s">
        <v>317</v>
      </c>
      <c r="E39" s="234" t="s">
        <v>295</v>
      </c>
      <c r="F39" s="234">
        <v>2025</v>
      </c>
      <c r="G39" s="233" t="s">
        <v>511</v>
      </c>
      <c r="H39" s="235" t="s">
        <v>542</v>
      </c>
      <c r="I39" s="46"/>
    </row>
    <row r="40" spans="2:9" s="13" customFormat="1" ht="136.5">
      <c r="B40" s="268" t="s">
        <v>349</v>
      </c>
      <c r="C40" s="234" t="s">
        <v>331</v>
      </c>
      <c r="D40" s="234" t="s">
        <v>294</v>
      </c>
      <c r="E40" s="234" t="s">
        <v>303</v>
      </c>
      <c r="F40" s="234">
        <v>2025</v>
      </c>
      <c r="G40" s="233" t="s">
        <v>541</v>
      </c>
      <c r="H40" s="235" t="s">
        <v>543</v>
      </c>
      <c r="I40" s="46"/>
    </row>
    <row r="41" spans="2:9" ht="13.5" customHeight="1">
      <c r="B41" s="45"/>
      <c r="C41" s="35"/>
      <c r="D41" s="35"/>
      <c r="E41" s="35"/>
      <c r="F41" s="33"/>
      <c r="G41" s="33"/>
      <c r="H41" s="46"/>
      <c r="I41" s="35"/>
    </row>
  </sheetData>
  <sheetProtection algorithmName="SHA-512" hashValue="KdhxDzj/72OKmBU11YmPkrnTnL2arPx73ZV7oUprv4s2skAfdgKl0QwVdQjJ9nNJbYd03tsFtCsBrzqJlhooDQ==" saltValue="mPzWHpdN5Np4CsF5YB6N2Q==" spinCount="100000" sheet="1" objects="1" scenarios="1"/>
  <mergeCells count="1">
    <mergeCell ref="B4:H4"/>
  </mergeCells>
  <hyperlinks>
    <hyperlink ref="B10" r:id="rId1" xr:uid="{4078C348-A5A3-4638-A646-F89803C6C232}"/>
    <hyperlink ref="B12" r:id="rId2" display="https://danskebank.com/-/media/danske-bank-com/file-cloud/2016/1/conflict-of-interest-policy.pdf?rev=14ce9cf0cccd4104abe86da7d3202db7" xr:uid="{F6B1F446-FA97-469E-8452-8722191313A0}"/>
    <hyperlink ref="B15" r:id="rId3" xr:uid="{A566A87F-70FA-4282-A300-2CC375F7018B}"/>
    <hyperlink ref="B32" r:id="rId4" xr:uid="{85845B50-1D6D-40C0-8CBD-E63E97A88B4A}"/>
    <hyperlink ref="B35" r:id="rId5" display="Stakeholder Policy" xr:uid="{3C3AD8E9-A1CE-4C6C-A770-E26FFEC83EBE}"/>
    <hyperlink ref="B38" r:id="rId6" display="https://danskebank.com/-/media/danske-bank-com/file-cloud/2017/4/tax-policy.pdf?rev=f39a813d6098461ab469477a0abee53b" xr:uid="{30DEDCA0-5623-4AEE-B17A-F9ACB72A20A4}"/>
    <hyperlink ref="B40" r:id="rId7" xr:uid="{9D4368A8-DFEB-4C6F-B406-FB790106DDE7}"/>
    <hyperlink ref="B36" r:id="rId8" xr:uid="{733509E7-A061-44F8-9332-D26CFC5C65DD}"/>
    <hyperlink ref="B17" r:id="rId9" display="Financial Crime Policy3" xr:uid="{15EB68F4-BD9C-431A-B10E-C29DEDC74045}"/>
    <hyperlink ref="B33" r:id="rId10" xr:uid="{559A4EA3-2614-4A6D-A722-7862C0A51F9A}"/>
    <hyperlink ref="B37" r:id="rId11" xr:uid="{829A61E0-0805-4783-9F1C-4E7FDBF9ED25}"/>
  </hyperlinks>
  <pageMargins left="0.7" right="0.7" top="0.75" bottom="0.75" header="0.3" footer="0.3"/>
  <pageSetup paperSize="9" scale="34" orientation="portrait" r:id="rId12"/>
  <drawing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728DBE864009743A343DB51F44E6C99" ma:contentTypeVersion="3" ma:contentTypeDescription="Create a new document." ma:contentTypeScope="" ma:versionID="83c90aa8b34204ccbc004fff4c8c481b">
  <xsd:schema xmlns:xsd="http://www.w3.org/2001/XMLSchema" xmlns:xs="http://www.w3.org/2001/XMLSchema" xmlns:p="http://schemas.microsoft.com/office/2006/metadata/properties" xmlns:ns2="45349e92-38fb-4486-a2a8-37b953e80a92" targetNamespace="http://schemas.microsoft.com/office/2006/metadata/properties" ma:root="true" ma:fieldsID="0c2b3ca8727b40941a7d74af1a8f202a" ns2:_="">
    <xsd:import namespace="45349e92-38fb-4486-a2a8-37b953e80a9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349e92-38fb-4486-a2a8-37b953e80a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82F99E1D-BFFA-4B41-BBD7-C41CE4A4F1D4}">
  <ds:schemaRefs>
    <ds:schemaRef ds:uri="45349e92-38fb-4486-a2a8-37b953e80a92"/>
    <ds:schemaRef ds:uri="http://www.w3.org/XML/1998/namespace"/>
    <ds:schemaRef ds:uri="http://schemas.microsoft.com/office/2006/metadata/properties"/>
    <ds:schemaRef ds:uri="http://schemas.microsoft.com/office/infopath/2007/PartnerControls"/>
    <ds:schemaRef ds:uri="http://schemas.microsoft.com/office/2006/documentManagement/types"/>
    <ds:schemaRef ds:uri="http://purl.org/dc/elements/1.1/"/>
    <ds:schemaRef ds:uri="http://purl.org/dc/term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64A644C0-CC76-4A51-B87A-0B011E483295}">
  <ds:schemaRefs>
    <ds:schemaRef ds:uri="http://schemas.microsoft.com/sharepoint/v3/contenttype/forms"/>
  </ds:schemaRefs>
</ds:datastoreItem>
</file>

<file path=customXml/itemProps3.xml><?xml version="1.0" encoding="utf-8"?>
<ds:datastoreItem xmlns:ds="http://schemas.openxmlformats.org/officeDocument/2006/customXml" ds:itemID="{7D1D3696-0C14-4C3E-A5AA-51966C00D1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349e92-38fb-4486-a2a8-37b953e80a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8354058-33E4-4563-A8C2-BC912DD58348}">
  <ds:schemaRefs>
    <ds:schemaRef ds:uri="http://schemas.microsoft.com/DataMashup"/>
  </ds:schemaRefs>
</ds:datastoreItem>
</file>

<file path=docMetadata/LabelInfo.xml><?xml version="1.0" encoding="utf-8"?>
<clbl:labelList xmlns:clbl="http://schemas.microsoft.com/office/2020/mipLabelMetadata">
  <clbl:label id="{3abf6775-345b-49c7-afdd-4175b941634f}" enabled="1" method="Privileged" siteId="{c7d1b6e9-1447-457b-9223-ac25df4941bf}"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24</vt:i4>
      </vt:variant>
      <vt:variant>
        <vt:lpstr>Named Ranges</vt:lpstr>
      </vt:variant>
      <vt:variant>
        <vt:i4>23</vt:i4>
      </vt:variant>
    </vt:vector>
  </HeadingPairs>
  <TitlesOfParts>
    <vt:vector size="47" baseType="lpstr">
      <vt:lpstr>Table of contents</vt:lpstr>
      <vt:lpstr>Introduction</vt:lpstr>
      <vt:lpstr>Change log</vt:lpstr>
      <vt:lpstr>SFDR PAI Indicators</vt:lpstr>
      <vt:lpstr>Sustainable finance</vt:lpstr>
      <vt:lpstr>Active ownership</vt:lpstr>
      <vt:lpstr>Breakdown of baseline changes</vt:lpstr>
      <vt:lpstr>Energy consumption</vt:lpstr>
      <vt:lpstr>Electricity consumption</vt:lpstr>
      <vt:lpstr>Heat consumption</vt:lpstr>
      <vt:lpstr>Road transport</vt:lpstr>
      <vt:lpstr>Air transport</vt:lpstr>
      <vt:lpstr>Paper consumption</vt:lpstr>
      <vt:lpstr>Carbon neutralisation</vt:lpstr>
      <vt:lpstr>Breakdown of indirect &amp; direct </vt:lpstr>
      <vt:lpstr>Other consumption</vt:lpstr>
      <vt:lpstr>Locations and transactions</vt:lpstr>
      <vt:lpstr>Volunteering</vt:lpstr>
      <vt:lpstr>Employees</vt:lpstr>
      <vt:lpstr>Diversity, equity and inclusion</vt:lpstr>
      <vt:lpstr>Health and safety</vt:lpstr>
      <vt:lpstr>Management</vt:lpstr>
      <vt:lpstr>Training</vt:lpstr>
      <vt:lpstr>Danske Bank Group Policies</vt:lpstr>
      <vt:lpstr>'Active ownership'!Print_Area</vt:lpstr>
      <vt:lpstr>'Air transport'!Print_Area</vt:lpstr>
      <vt:lpstr>'Breakdown of baseline changes'!Print_Area</vt:lpstr>
      <vt:lpstr>'Breakdown of indirect &amp; direct '!Print_Area</vt:lpstr>
      <vt:lpstr>'Carbon neutralisation'!Print_Area</vt:lpstr>
      <vt:lpstr>'Change log'!Print_Area</vt:lpstr>
      <vt:lpstr>'Danske Bank Group Policies'!Print_Area</vt:lpstr>
      <vt:lpstr>'Diversity, equity and inclusion'!Print_Area</vt:lpstr>
      <vt:lpstr>'Electricity consumption'!Print_Area</vt:lpstr>
      <vt:lpstr>Employees!Print_Area</vt:lpstr>
      <vt:lpstr>'Energy consumption'!Print_Area</vt:lpstr>
      <vt:lpstr>'Health and safety'!Print_Area</vt:lpstr>
      <vt:lpstr>'Heat consumption'!Print_Area</vt:lpstr>
      <vt:lpstr>Introduction!Print_Area</vt:lpstr>
      <vt:lpstr>'Locations and transactions'!Print_Area</vt:lpstr>
      <vt:lpstr>Management!Print_Area</vt:lpstr>
      <vt:lpstr>'Other consumption'!Print_Area</vt:lpstr>
      <vt:lpstr>'Paper consumption'!Print_Area</vt:lpstr>
      <vt:lpstr>'Road transport'!Print_Area</vt:lpstr>
      <vt:lpstr>'SFDR PAI Indicators'!Print_Area</vt:lpstr>
      <vt:lpstr>'Sustainable finance'!Print_Area</vt:lpstr>
      <vt:lpstr>Training!Print_Area</vt:lpstr>
      <vt:lpstr>Volunteering!Print_Area</vt:lpstr>
    </vt:vector>
  </TitlesOfParts>
  <Manager/>
  <Company>Danske Bank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Group Societal Impact and Sustainability, Danske Bank</dc:creator>
  <cp:keywords/>
  <dc:description/>
  <cp:lastModifiedBy>Kristina Schmidt Thomsen</cp:lastModifiedBy>
  <cp:revision/>
  <dcterms:created xsi:type="dcterms:W3CDTF">2019-10-30T14:08:49Z</dcterms:created>
  <dcterms:modified xsi:type="dcterms:W3CDTF">2026-02-04T15:13:27Z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bf6775-345b-49c7-afdd-4175b941634f_Enabled">
    <vt:lpwstr>true</vt:lpwstr>
  </property>
  <property fmtid="{D5CDD505-2E9C-101B-9397-08002B2CF9AE}" pid="3" name="MSIP_Label_3abf6775-345b-49c7-afdd-4175b941634f_SetDate">
    <vt:lpwstr>2023-02-01T13:04:23Z</vt:lpwstr>
  </property>
  <property fmtid="{D5CDD505-2E9C-101B-9397-08002B2CF9AE}" pid="4" name="MSIP_Label_3abf6775-345b-49c7-afdd-4175b941634f_Method">
    <vt:lpwstr>Privileged</vt:lpwstr>
  </property>
  <property fmtid="{D5CDD505-2E9C-101B-9397-08002B2CF9AE}" pid="5" name="MSIP_Label_3abf6775-345b-49c7-afdd-4175b941634f_Name">
    <vt:lpwstr>Public</vt:lpwstr>
  </property>
  <property fmtid="{D5CDD505-2E9C-101B-9397-08002B2CF9AE}" pid="6" name="MSIP_Label_3abf6775-345b-49c7-afdd-4175b941634f_SiteId">
    <vt:lpwstr>c7d1b6e9-1447-457b-9223-ac25df4941bf</vt:lpwstr>
  </property>
  <property fmtid="{D5CDD505-2E9C-101B-9397-08002B2CF9AE}" pid="7" name="MSIP_Label_3abf6775-345b-49c7-afdd-4175b941634f_ActionId">
    <vt:lpwstr>1644e351-c529-4c70-a2f9-403ca9ba1976</vt:lpwstr>
  </property>
  <property fmtid="{D5CDD505-2E9C-101B-9397-08002B2CF9AE}" pid="8" name="MSIP_Label_3abf6775-345b-49c7-afdd-4175b941634f_ContentBits">
    <vt:lpwstr>0</vt:lpwstr>
  </property>
  <property fmtid="{D5CDD505-2E9C-101B-9397-08002B2CF9AE}" pid="9" name="ContentTypeId">
    <vt:lpwstr>0x010100C728DBE864009743A343DB51F44E6C99</vt:lpwstr>
  </property>
  <property fmtid="{D5CDD505-2E9C-101B-9397-08002B2CF9AE}" pid="10" name="Order">
    <vt:r8>12500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